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JOŽI\00_PROJEKTI\371-0025-2018_UREJANJE OBČINSKIH CEST V NASELJU POLJŠICA\2.FAZA\JN\RAZPISNA DOKUMENTACIJA\"/>
    </mc:Choice>
  </mc:AlternateContent>
  <bookViews>
    <workbookView xWindow="0" yWindow="0" windowWidth="28800" windowHeight="12435" tabRatio="895"/>
  </bookViews>
  <sheets>
    <sheet name="REKAPITULACIJA" sheetId="20" r:id="rId1"/>
    <sheet name="SPLOŠNI POGOJI" sheetId="28" r:id="rId2"/>
    <sheet name="CESTA JP 512983" sheetId="25" r:id="rId3"/>
    <sheet name="CESTA JP 512982" sheetId="26" r:id="rId4"/>
    <sheet name="CESTNA RAZSVETLJAVA JP 512983 " sheetId="21" r:id="rId5"/>
    <sheet name="CESTNA RAZSVETLJAVA JP 512982" sheetId="27" r:id="rId6"/>
    <sheet name="METEORNA KANALIZACIJA-FAZA 2" sheetId="11" r:id="rId7"/>
    <sheet name="METEORNA KANALIZACIJA-FAZA 4" sheetId="18" r:id="rId8"/>
    <sheet name="VODOVOD-FAZA 2" sheetId="23" r:id="rId9"/>
    <sheet name="VODOVOD-FAZA 4" sheetId="24" r:id="rId10"/>
  </sheets>
  <definedNames>
    <definedName name="B">"#REF!"</definedName>
    <definedName name="CENA">"#REF!"</definedName>
    <definedName name="ččččč">"#REF!"</definedName>
    <definedName name="ć">"#REF!"</definedName>
    <definedName name="DF" localSheetId="6">#REF!</definedName>
    <definedName name="DF" localSheetId="7">#REF!</definedName>
    <definedName name="DF" localSheetId="8">#REF!</definedName>
    <definedName name="DF" localSheetId="9">#REF!</definedName>
    <definedName name="DF">#REF!</definedName>
    <definedName name="dff" localSheetId="7">#REF!</definedName>
    <definedName name="dff" localSheetId="9">#REF!</definedName>
    <definedName name="dff">#REF!</definedName>
    <definedName name="eddd">"#REF!"</definedName>
    <definedName name="FRC" localSheetId="6">#REF!</definedName>
    <definedName name="FRC" localSheetId="7">#REF!</definedName>
    <definedName name="FRC" localSheetId="8">#REF!</definedName>
    <definedName name="FRC" localSheetId="9">#REF!</definedName>
    <definedName name="FRC">#REF!</definedName>
    <definedName name="g">"#REF!"</definedName>
    <definedName name="JEKLO">"#REF!"</definedName>
    <definedName name="JEKLO_SD">"#REF!"</definedName>
    <definedName name="K">"#REF!"</definedName>
    <definedName name="KOLIC">"#REF!"</definedName>
    <definedName name="l">"#REF!"</definedName>
    <definedName name="lllll">"#REF!"</definedName>
    <definedName name="nnnnnnnnnnnnn">"#REF!"</definedName>
    <definedName name="_xlnm.Print_Area" localSheetId="3">'CESTA JP 512982'!$A$1:$G$98</definedName>
    <definedName name="_xlnm.Print_Area" localSheetId="2">'CESTA JP 512983'!$A$1:$G$147</definedName>
    <definedName name="_xlnm.Print_Area" localSheetId="6">'METEORNA KANALIZACIJA-FAZA 2'!$A$1:$F$79</definedName>
    <definedName name="_xlnm.Print_Area" localSheetId="7">'METEORNA KANALIZACIJA-FAZA 4'!$A$1:$F$68</definedName>
    <definedName name="_xlnm.Print_Area" localSheetId="0">REKAPITULACIJA!$A$1:$F$69</definedName>
    <definedName name="_xlnm.Print_Area" localSheetId="8">'VODOVOD-FAZA 2'!$A$1:$F$113</definedName>
    <definedName name="_xlnm.Print_Area" localSheetId="9">'VODOVOD-FAZA 4'!$A$1:$F$105</definedName>
    <definedName name="x">"#REF!"</definedName>
    <definedName name="xxxx">"#REF!"</definedName>
    <definedName name="_xlnm.Database" localSheetId="7">#REF!</definedName>
    <definedName name="_xlnm.Database" localSheetId="9">#REF!</definedName>
    <definedName name="_xlnm.Databas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24" l="1"/>
  <c r="F78" i="24" s="1"/>
  <c r="D79" i="23"/>
  <c r="F79" i="23" s="1"/>
  <c r="D78" i="23"/>
  <c r="F78" i="23" s="1"/>
  <c r="F77" i="24" l="1"/>
  <c r="D63" i="24" l="1"/>
  <c r="F63" i="24" s="1"/>
  <c r="F62" i="24"/>
  <c r="F61" i="24"/>
  <c r="F66" i="23"/>
  <c r="F65" i="23"/>
  <c r="F64" i="23"/>
  <c r="D63" i="23"/>
  <c r="F63" i="23" s="1"/>
  <c r="F62" i="23"/>
  <c r="F61" i="23"/>
  <c r="F77" i="23" l="1"/>
  <c r="F76" i="23"/>
  <c r="A80" i="23" l="1"/>
  <c r="A89" i="23" s="1"/>
  <c r="A90" i="23" l="1"/>
  <c r="A91" i="23" s="1"/>
  <c r="A92" i="23" l="1"/>
  <c r="A93" i="23" s="1"/>
  <c r="A94" i="23" s="1"/>
  <c r="A95" i="23" l="1"/>
  <c r="A96" i="23" s="1"/>
  <c r="A97" i="23" l="1"/>
  <c r="A98" i="23" l="1"/>
  <c r="A99" i="23" s="1"/>
  <c r="A100" i="23" s="1"/>
  <c r="A101" i="23" s="1"/>
  <c r="A102" i="23" s="1"/>
  <c r="A104" i="23" s="1"/>
  <c r="A103" i="23" l="1"/>
  <c r="A110" i="23" s="1"/>
  <c r="A105" i="23" l="1"/>
  <c r="F53" i="24" l="1"/>
  <c r="F54" i="24"/>
  <c r="F55" i="24"/>
  <c r="F56" i="24"/>
  <c r="F57" i="24"/>
  <c r="F58" i="24"/>
  <c r="F59" i="24"/>
  <c r="F60" i="24"/>
  <c r="F67" i="24"/>
  <c r="F68" i="24"/>
  <c r="F69" i="24"/>
  <c r="F71" i="24"/>
  <c r="F72" i="24"/>
  <c r="F73" i="24"/>
  <c r="F74" i="24"/>
  <c r="F75" i="24"/>
  <c r="F76" i="24"/>
  <c r="F79" i="24"/>
  <c r="F81" i="24"/>
  <c r="F82" i="24"/>
  <c r="F83" i="24"/>
  <c r="F84" i="24"/>
  <c r="F85" i="24"/>
  <c r="F86" i="24"/>
  <c r="F87" i="24"/>
  <c r="F88" i="24"/>
  <c r="F42" i="24"/>
  <c r="F34" i="24"/>
  <c r="F35" i="24"/>
  <c r="F36" i="24"/>
  <c r="F31" i="24"/>
  <c r="F30" i="24"/>
  <c r="F27" i="24"/>
  <c r="F24" i="24"/>
  <c r="F23" i="24"/>
  <c r="F43" i="24"/>
  <c r="F54" i="23"/>
  <c r="F55" i="23"/>
  <c r="F56" i="23"/>
  <c r="F57" i="23"/>
  <c r="F58" i="23"/>
  <c r="F59" i="23"/>
  <c r="F60" i="23"/>
  <c r="F67" i="23"/>
  <c r="F68" i="23"/>
  <c r="F69" i="23"/>
  <c r="F70" i="23"/>
  <c r="F72" i="23"/>
  <c r="F73" i="23"/>
  <c r="F74" i="23"/>
  <c r="F75" i="23"/>
  <c r="F81" i="23"/>
  <c r="F82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53" i="23"/>
  <c r="F42" i="23"/>
  <c r="F35" i="23"/>
  <c r="F36" i="23"/>
  <c r="F55" i="11"/>
  <c r="F56" i="11"/>
  <c r="F57" i="11"/>
  <c r="F58" i="11"/>
  <c r="F59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54" i="11"/>
  <c r="F40" i="11"/>
  <c r="F39" i="11" s="1"/>
  <c r="F46" i="11"/>
  <c r="F37" i="11"/>
  <c r="F36" i="11"/>
  <c r="F35" i="11"/>
  <c r="F32" i="11"/>
  <c r="F31" i="11"/>
  <c r="F28" i="11"/>
  <c r="F27" i="11" s="1"/>
  <c r="F25" i="11"/>
  <c r="F24" i="11"/>
  <c r="F34" i="23"/>
  <c r="F27" i="23"/>
  <c r="F26" i="23" s="1"/>
  <c r="F30" i="23"/>
  <c r="F31" i="23"/>
  <c r="F24" i="23"/>
  <c r="F23" i="23"/>
  <c r="F43" i="23"/>
  <c r="F75" i="11" l="1"/>
  <c r="F45" i="24"/>
  <c r="F92" i="24"/>
  <c r="F94" i="24"/>
  <c r="F90" i="24"/>
  <c r="F89" i="24"/>
  <c r="F29" i="23"/>
  <c r="F108" i="23"/>
  <c r="F110" i="23"/>
  <c r="F109" i="23"/>
  <c r="F107" i="23"/>
  <c r="F104" i="23"/>
  <c r="F103" i="23"/>
  <c r="F45" i="23"/>
  <c r="F37" i="23"/>
  <c r="F33" i="23"/>
  <c r="F34" i="11"/>
  <c r="F30" i="11"/>
  <c r="F23" i="11"/>
  <c r="F37" i="24"/>
  <c r="G41" i="11"/>
  <c r="F41" i="11"/>
  <c r="E22" i="20" s="1"/>
  <c r="F111" i="23" l="1"/>
  <c r="F93" i="24"/>
  <c r="F95" i="24" s="1"/>
  <c r="F58" i="18"/>
  <c r="F59" i="18"/>
  <c r="F60" i="18"/>
  <c r="F61" i="18"/>
  <c r="F62" i="18"/>
  <c r="F63" i="18"/>
  <c r="F64" i="18"/>
  <c r="F53" i="18"/>
  <c r="F46" i="18"/>
  <c r="F25" i="18"/>
  <c r="F28" i="18"/>
  <c r="F27" i="18" s="1"/>
  <c r="F31" i="18"/>
  <c r="F32" i="18"/>
  <c r="F35" i="18"/>
  <c r="F36" i="18"/>
  <c r="F37" i="18"/>
  <c r="F40" i="18"/>
  <c r="F39" i="18" s="1"/>
  <c r="F24" i="18"/>
  <c r="F57" i="18"/>
  <c r="F56" i="18"/>
  <c r="F55" i="18"/>
  <c r="F47" i="18"/>
  <c r="F76" i="11"/>
  <c r="F47" i="11"/>
  <c r="F49" i="11" s="1"/>
  <c r="E23" i="20" s="1"/>
  <c r="F65" i="18" l="1"/>
  <c r="F67" i="18" s="1"/>
  <c r="E52" i="20" s="1"/>
  <c r="F66" i="18"/>
  <c r="F77" i="11"/>
  <c r="F49" i="18"/>
  <c r="F34" i="18"/>
  <c r="F30" i="18"/>
  <c r="F23" i="18"/>
  <c r="F41" i="18" l="1"/>
  <c r="E50" i="20" s="1"/>
  <c r="F4" i="21"/>
  <c r="F5" i="21"/>
  <c r="F6" i="21"/>
  <c r="F7" i="21"/>
  <c r="F8" i="21"/>
  <c r="F9" i="21"/>
  <c r="F10" i="21"/>
  <c r="F11" i="21"/>
  <c r="G130" i="26"/>
  <c r="G129" i="26"/>
  <c r="G128" i="26"/>
  <c r="G122" i="26"/>
  <c r="G121" i="26"/>
  <c r="G120" i="26"/>
  <c r="G119" i="26"/>
  <c r="G118" i="26"/>
  <c r="G117" i="26"/>
  <c r="G110" i="26"/>
  <c r="G107" i="26" s="1"/>
  <c r="G105" i="26" s="1"/>
  <c r="G102" i="26"/>
  <c r="G99" i="26" s="1"/>
  <c r="G97" i="26"/>
  <c r="G94" i="26" s="1"/>
  <c r="G89" i="26"/>
  <c r="G88" i="26"/>
  <c r="G83" i="26"/>
  <c r="G80" i="26" s="1"/>
  <c r="G78" i="26"/>
  <c r="G75" i="26" s="1"/>
  <c r="G73" i="26"/>
  <c r="G72" i="26"/>
  <c r="G67" i="26"/>
  <c r="G66" i="26"/>
  <c r="G58" i="26"/>
  <c r="G57" i="26"/>
  <c r="G56" i="26"/>
  <c r="G51" i="26"/>
  <c r="G50" i="26"/>
  <c r="G45" i="26"/>
  <c r="G44" i="26"/>
  <c r="G43" i="26"/>
  <c r="G38" i="26"/>
  <c r="G35" i="26" s="1"/>
  <c r="G33" i="26"/>
  <c r="G32" i="26"/>
  <c r="G31" i="26"/>
  <c r="G30" i="26"/>
  <c r="G22" i="26"/>
  <c r="G19" i="26" s="1"/>
  <c r="G17" i="26"/>
  <c r="G16" i="26"/>
  <c r="G15" i="26"/>
  <c r="G10" i="26"/>
  <c r="G9" i="26"/>
  <c r="G8" i="26"/>
  <c r="G7" i="26"/>
  <c r="G146" i="25"/>
  <c r="G145" i="25"/>
  <c r="G144" i="25"/>
  <c r="G138" i="25"/>
  <c r="G137" i="25"/>
  <c r="G136" i="25"/>
  <c r="G135" i="25"/>
  <c r="G134" i="25"/>
  <c r="G133" i="25"/>
  <c r="G125" i="25"/>
  <c r="G122" i="25" s="1"/>
  <c r="G120" i="25" s="1"/>
  <c r="G117" i="25"/>
  <c r="G114" i="25" s="1"/>
  <c r="G112" i="25"/>
  <c r="G109" i="25" s="1"/>
  <c r="G104" i="25"/>
  <c r="G101" i="25" s="1"/>
  <c r="G99" i="25"/>
  <c r="G96" i="25" s="1"/>
  <c r="G91" i="25"/>
  <c r="G90" i="25"/>
  <c r="G85" i="25"/>
  <c r="G82" i="25" s="1"/>
  <c r="G80" i="25"/>
  <c r="G79" i="25"/>
  <c r="G78" i="25"/>
  <c r="G73" i="25"/>
  <c r="G72" i="25"/>
  <c r="G67" i="25"/>
  <c r="G66" i="25"/>
  <c r="G58" i="25"/>
  <c r="G57" i="25"/>
  <c r="G56" i="25"/>
  <c r="G51" i="25"/>
  <c r="G50" i="25"/>
  <c r="G45" i="25"/>
  <c r="G44" i="25"/>
  <c r="G43" i="25"/>
  <c r="G38" i="25"/>
  <c r="G35" i="25" s="1"/>
  <c r="G33" i="25"/>
  <c r="G32" i="25"/>
  <c r="G31" i="25"/>
  <c r="G30" i="25"/>
  <c r="G22" i="25"/>
  <c r="G19" i="25" s="1"/>
  <c r="G17" i="25"/>
  <c r="G16" i="25"/>
  <c r="G15" i="25"/>
  <c r="G10" i="25"/>
  <c r="G9" i="25"/>
  <c r="G8" i="25"/>
  <c r="G7" i="25"/>
  <c r="G147" i="26" l="1"/>
  <c r="E43" i="20"/>
  <c r="G163" i="25"/>
  <c r="E15" i="20"/>
  <c r="G141" i="25"/>
  <c r="G130" i="25"/>
  <c r="G107" i="25"/>
  <c r="E14" i="20" s="1"/>
  <c r="G94" i="25"/>
  <c r="G87" i="25"/>
  <c r="G40" i="25"/>
  <c r="G27" i="25"/>
  <c r="G4" i="25"/>
  <c r="G63" i="25"/>
  <c r="G125" i="26"/>
  <c r="G85" i="26"/>
  <c r="G69" i="26"/>
  <c r="G63" i="26"/>
  <c r="G53" i="26"/>
  <c r="G40" i="26"/>
  <c r="G27" i="26"/>
  <c r="G4" i="26"/>
  <c r="G47" i="26"/>
  <c r="G92" i="26"/>
  <c r="G12" i="26"/>
  <c r="G47" i="25"/>
  <c r="G69" i="25"/>
  <c r="G12" i="25"/>
  <c r="G53" i="25"/>
  <c r="G75" i="25"/>
  <c r="G114" i="26"/>
  <c r="G112" i="26" s="1"/>
  <c r="F12" i="21"/>
  <c r="F5" i="27"/>
  <c r="F6" i="27"/>
  <c r="F7" i="27"/>
  <c r="F8" i="27"/>
  <c r="F9" i="27"/>
  <c r="F10" i="27"/>
  <c r="F11" i="27"/>
  <c r="F4" i="27"/>
  <c r="G146" i="26" l="1"/>
  <c r="E42" i="20"/>
  <c r="G61" i="26"/>
  <c r="G162" i="25"/>
  <c r="E13" i="20"/>
  <c r="G25" i="25"/>
  <c r="E11" i="20" s="1"/>
  <c r="G128" i="25"/>
  <c r="G2" i="25"/>
  <c r="G61" i="25"/>
  <c r="G148" i="26"/>
  <c r="E44" i="20"/>
  <c r="G25" i="26"/>
  <c r="G2" i="26"/>
  <c r="E39" i="20" s="1"/>
  <c r="E51" i="20"/>
  <c r="E56" i="20"/>
  <c r="E28" i="20"/>
  <c r="F12" i="27"/>
  <c r="E47" i="20" s="1"/>
  <c r="E19" i="20"/>
  <c r="E55" i="20"/>
  <c r="E27" i="20"/>
  <c r="G145" i="26" l="1"/>
  <c r="E41" i="20"/>
  <c r="G144" i="26"/>
  <c r="E40" i="20"/>
  <c r="G164" i="25"/>
  <c r="E16" i="20"/>
  <c r="G161" i="25"/>
  <c r="E12" i="20"/>
  <c r="G160" i="25"/>
  <c r="G159" i="25"/>
  <c r="E10" i="20"/>
  <c r="I151" i="25"/>
  <c r="F152" i="25" s="1"/>
  <c r="G152" i="25" s="1"/>
  <c r="G149" i="25" s="1"/>
  <c r="I135" i="26"/>
  <c r="F136" i="26" s="1"/>
  <c r="G136" i="26" s="1"/>
  <c r="G133" i="26" s="1"/>
  <c r="G143" i="26"/>
  <c r="E29" i="20"/>
  <c r="E26" i="20" s="1"/>
  <c r="E24" i="20"/>
  <c r="G165" i="25" l="1"/>
  <c r="G166" i="25" s="1"/>
  <c r="G168" i="25" s="1"/>
  <c r="E17" i="20"/>
  <c r="G149" i="26"/>
  <c r="G150" i="26" s="1"/>
  <c r="G152" i="26" s="1"/>
  <c r="E45" i="20"/>
  <c r="E38" i="20" s="1"/>
  <c r="G167" i="25"/>
  <c r="G151" i="26" l="1"/>
  <c r="E9" i="20"/>
  <c r="E49" i="20" l="1"/>
  <c r="E21" i="20" l="1"/>
  <c r="E32" i="20" s="1"/>
  <c r="E33" i="20" l="1"/>
  <c r="E34" i="20" s="1"/>
  <c r="E57" i="20"/>
  <c r="E54" i="20" s="1"/>
  <c r="E60" i="20" s="1"/>
  <c r="E66" i="20" l="1"/>
  <c r="E61" i="20"/>
  <c r="E62" i="20" s="1"/>
  <c r="E67" i="20" l="1"/>
  <c r="E68" i="20" s="1"/>
  <c r="A24" i="11" l="1"/>
  <c r="A25" i="11"/>
  <c r="A31" i="11"/>
  <c r="A32" i="11"/>
  <c r="A30" i="24"/>
  <c r="A31" i="24"/>
  <c r="A31" i="18"/>
  <c r="A32" i="18"/>
  <c r="A24" i="24"/>
  <c r="A23" i="24"/>
  <c r="A31" i="23"/>
  <c r="A30" i="23"/>
  <c r="A28" i="18"/>
  <c r="A24" i="18"/>
  <c r="A25" i="18"/>
  <c r="A23" i="23"/>
  <c r="A24" i="23"/>
  <c r="A28" i="11"/>
  <c r="A27" i="23"/>
  <c r="A27" i="24"/>
</calcChain>
</file>

<file path=xl/sharedStrings.xml><?xml version="1.0" encoding="utf-8"?>
<sst xmlns="http://schemas.openxmlformats.org/spreadsheetml/2006/main" count="1376" uniqueCount="428">
  <si>
    <t>Opombe:</t>
  </si>
  <si>
    <t>Št.post.</t>
  </si>
  <si>
    <t>Opis</t>
  </si>
  <si>
    <t>Količina</t>
  </si>
  <si>
    <t>EM</t>
  </si>
  <si>
    <t>Cena/EM</t>
  </si>
  <si>
    <t>Vrednost (€)</t>
  </si>
  <si>
    <t>kos</t>
  </si>
  <si>
    <t>V cenah posameznih postavk upoštevati:</t>
  </si>
  <si>
    <t>- čiščenje,</t>
  </si>
  <si>
    <t>kpl</t>
  </si>
  <si>
    <t xml:space="preserve">Dela je potrebno izvajati v skladu z veljavnimi tehničnimi predpisi, normativi in upoštevati predpise iz varstva pri delu, ter projektno dokumentacijo. </t>
  </si>
  <si>
    <t>SKUPAJ Z DDV</t>
  </si>
  <si>
    <t>Izvajalec naj pred pričetkom izvajanja del in naročilom materiala opravi dodatno potrebne izmere na objektu.</t>
  </si>
  <si>
    <t>- vse količine rušitvenih del se obračunavajo v raščenem oziroma vgrajenem stanju.</t>
  </si>
  <si>
    <t>m1</t>
  </si>
  <si>
    <t>m3</t>
  </si>
  <si>
    <t>m2</t>
  </si>
  <si>
    <t>1.</t>
  </si>
  <si>
    <t>2.</t>
  </si>
  <si>
    <t>CENA</t>
  </si>
  <si>
    <t>ZEMELJSKA DELA IN TEMELJENJE</t>
  </si>
  <si>
    <t>REKAPITULACIJA</t>
  </si>
  <si>
    <t>%</t>
  </si>
  <si>
    <t>Nepredvidena dela</t>
  </si>
  <si>
    <t>- izvedba po opisu v posameznih postavkah, vključno z dobavo, dostavo in vgradnjo vsega potrebnega matereiala</t>
  </si>
  <si>
    <t>- odvoz vsega odpadnega materiala na deponijo, vključno z vsemi taksami</t>
  </si>
  <si>
    <t>SKUPAJ ZEMELJSKA DELA:</t>
  </si>
  <si>
    <t xml:space="preserve">0. PREDDELA </t>
  </si>
  <si>
    <t>1. ZEMELJSKA DELA IN TEMELJENJE</t>
  </si>
  <si>
    <t>1.1 IZKOPI</t>
  </si>
  <si>
    <t>1.2 PLANUM TEMELJNIH TAL</t>
  </si>
  <si>
    <t xml:space="preserve">1.3 NASIPI, ZASIPI, KLINI, POSTELJICE </t>
  </si>
  <si>
    <t>1.5 PREVOZI, RAZPROSTIRANJE IN UREDITEV DEPONIJ MATERIALA</t>
  </si>
  <si>
    <t>4.</t>
  </si>
  <si>
    <t>Zakoličba obstoječih komunalnih vodov je zajeta v popisu načrta ceste</t>
  </si>
  <si>
    <t>Porušitev in odstranitev obstoječih ureditev ceste - so zajeti v popisu načrta ceste</t>
  </si>
  <si>
    <t xml:space="preserve">Izkopi in zasipi, na območju ceste, do globine 72 cm so zajeti in vključeni v popis načrta ceste </t>
  </si>
  <si>
    <t>3.</t>
  </si>
  <si>
    <t>METEORNA KANALIZACIJA</t>
  </si>
  <si>
    <t>Dobava in izdelava vodotesne kanalizacije iz PVC cevi, SN8</t>
  </si>
  <si>
    <t>DN200</t>
  </si>
  <si>
    <t>1.6 RUŠITVENA DELA</t>
  </si>
  <si>
    <t xml:space="preserve">Dobava in vgraditev LTŽ pokrova krožnega prereza 600 mm, na zaklep, z nosilnostjo D 400 KN, komplet z betonskim vencem C25/30 in protihrupnim vložkom. </t>
  </si>
  <si>
    <t>Dobava in vgradnja peskolova - BC krožnega prereza 50  globine 100 cm, komplet s podložnim betonom C16/20, AB vencem C25/30 in povozno rešetko (za požiralnik), z nosilnostjo D400 kN.</t>
  </si>
  <si>
    <t>- perforirana cev</t>
  </si>
  <si>
    <t>Dobava in vgradnja ponikovalnice iz cementnega betona, s premerom 120 cm, globine 3,0 m</t>
  </si>
  <si>
    <t>- podl. beton C16/20</t>
  </si>
  <si>
    <t>- polna cev</t>
  </si>
  <si>
    <t>- betonski pokrov s krožno odprtino premera 600 mm</t>
  </si>
  <si>
    <t>Dobava in vgrajevanje drenažnega zasipa 16/32 okoli ponikovalnice.</t>
  </si>
  <si>
    <t>Rušitev obstoječih cestnih požiralnikov / revizijskih jaškov. Nakladanje in odvoz materiala na trajno deponijo.
Količina je ocenjena.</t>
  </si>
  <si>
    <t>Izdelava vodotesne kanalizacije iz PVC cevi DN160; SN8 - za povezave peskolovov na ponikovalnice, vključno z izvedo priklopov.</t>
  </si>
  <si>
    <t>SKUPAJ METEORNA KANALIZACIJA:</t>
  </si>
  <si>
    <t>Izdelava vodotesne kanalizacije iz PVC cevi DN160; SN8 - za odvodnjo meteorne vode s strešin objektov izven območja ceste.</t>
  </si>
  <si>
    <t>Predvideno je da se gradnja izvaja sočasno z ostalimi posegi v sklopu projekta.
Preddela so upoštevana v načrtu ceste zato niso zajeta v tem načrtu.</t>
  </si>
  <si>
    <t>Predvideno je da se gradnja izvaja sočasno z ostalimi posegi v sklopu projekta.
Preddela so upoštevana v načrtu ceste, zato niso zajeta v tem načrtu.</t>
  </si>
  <si>
    <t>Strojni izkop zemljine 3. kategorije, globine do 1,5 m, vključno planiranje dna ročno</t>
  </si>
  <si>
    <t>Ročni izkop zemljine 3. kategorije, globine do 1,5, planiranje dna ročno</t>
  </si>
  <si>
    <t>Prevoz izkopanega materiala na trajno deponijo</t>
  </si>
  <si>
    <t>Nakladanje izkopanega materiala</t>
  </si>
  <si>
    <t>Odlaganje odpadne izkopane zemljine na trajno deponijo, upoštevati količine po evidenčnih listih</t>
  </si>
  <si>
    <t>2. ZAKOLIČBA KOMUNALNIH VODOV</t>
  </si>
  <si>
    <t>SKUPAJ ZAKOLIČBA</t>
  </si>
  <si>
    <t>Dobava in vgradnja stigmafleks cevi d100 s pomožnimi deli, za zaščito obstoječih komunalnih vodov.</t>
  </si>
  <si>
    <t>Dobava in vgradnja betona C16/20 za obbetoniranje / zaščito obstoječih in predvidenih komunalnih vodov.</t>
  </si>
  <si>
    <t>Dobava in vgrajevanje peščenega materiala granulacije 4-8 mm za posteljico debeline 10 cm in zasip nad temenom cevi 20 cm z ročnim nabijanjem</t>
  </si>
  <si>
    <t>Porušitev in odstranitev cevi obstoječe meteorne kanalizacije je zajeta v izkopu za jarek.</t>
  </si>
  <si>
    <t>Planiranje temeljnih tal in utrditev planuma temeljnih tal Evd=40MPa.</t>
  </si>
  <si>
    <t>Izdelava in dobava, ter vgradnja jaška iz PEHD krožnega prereza 1000mm, komplet z razbremenilnim obročem C30/37, spojkami in podložnim betonom C16/20 (0,25 m3), globine od 1,0 m do 1,5 m.</t>
  </si>
  <si>
    <t>Izdelava in dobava, ter vgradnja jaška iz PEHD krožnega prereza 1000mm s sferičnim dnom, komplet z razbremenilnim obročem C30/37, spojkami in podložnim betonom C16/20 (0,25 m3), globine od 1,5 m do 2,0 m.</t>
  </si>
  <si>
    <t>Zasip s prebranim izkopanim materialom - strojno, komprimiranje v plasteh po 20 cm, Evd = 40 Mpa
opomba: zasip jarka kanalizacije, do globine 72 cm pod terenom</t>
  </si>
  <si>
    <t>Trajno deponijo zagotovi izvajalec.</t>
  </si>
  <si>
    <t>ZAKOLIČBA KOMUNALNIH VODOV</t>
  </si>
  <si>
    <t>Postavitev gradbenih profilov na vzpostavljeno os trase kanala ter določitev nivoja za merjenje globine jarka in polaganje komunalnega voda</t>
  </si>
  <si>
    <t>Ročni izkop zemljine 3. kategorije, globine do 1,5m, planiranje dna ročno</t>
  </si>
  <si>
    <t>Zakoličba trase predvidenega komunalnega voda</t>
  </si>
  <si>
    <t>VODOVOD</t>
  </si>
  <si>
    <t>Dobava in vgrajevanje peščenega materiala granulacije 0-4 mm za posteljico debeline 10 cm in zasip nad temenom cevi 20 cm z ročnim nabijanjem</t>
  </si>
  <si>
    <t>Zasip s prebranim izkopanim materialom - strojno, komprimiranje v plasteh po 20 cm, Evd = 40 Mpa
opomba: zasip jarka vodovoda, do globine 72 cm pod terenom</t>
  </si>
  <si>
    <t>3. VODOVOD</t>
  </si>
  <si>
    <t>3.1 VODOVODI - CEVI IN FAZONSKI KOSI</t>
  </si>
  <si>
    <t>d=110mm</t>
  </si>
  <si>
    <t>Polaganje PVC opozorilnega traku z induktivno nitko z napisom "POZOR VODOVOD" pred zasipom jarka</t>
  </si>
  <si>
    <t>Redukcija PE100, SDR11; DN110/90</t>
  </si>
  <si>
    <t xml:space="preserve">Nadzemni hidrant </t>
  </si>
  <si>
    <t xml:space="preserve">Dobava in vgraditev nadzemnega hidranta DN 80/2050 INOX v kompletu z zasunom in cestno kapo. </t>
  </si>
  <si>
    <t>N-KOS DN 80 PN16, epoxy, z vrtlj. prir.</t>
  </si>
  <si>
    <t>Vgradilna garnitura DN 80; teleskopska; L=2050</t>
  </si>
  <si>
    <t>Dobava in montaža polietilenskih cevi PE 100, PN 16 bar v skladu z ISO 4427, komplet s pritrdilnim in tesnilnim materialom.
d=90mm</t>
  </si>
  <si>
    <t>Prevezava za hišne priključke</t>
  </si>
  <si>
    <t xml:space="preserve">Vgradnja navrtnih zasunov za individualne priključke </t>
  </si>
  <si>
    <t>Navrtno sedlo za PVC - PE, vertikalni izhod</t>
  </si>
  <si>
    <t>D110</t>
  </si>
  <si>
    <t>Betonski podstavek za cestno kapo 125</t>
  </si>
  <si>
    <t>Kapa samozaporna 125</t>
  </si>
  <si>
    <t>Zapiranje in odpiranje posameznih odsekov za izločitev obravnavane veje od preostalega omrežja</t>
  </si>
  <si>
    <t>Odzračevanje posameznih odsekov ali delov odsekov</t>
  </si>
  <si>
    <t>Vijačni in tesnilni material</t>
  </si>
  <si>
    <t>Izdelava začasnih prevezav "by-passov" za nemoteno oskrbo prebivalcev z vodo v času gradnje vodovoda, vključno z dobavo, montažo, pomožnimi deli, potrošnim materialom, iz PEHD. Obračun po dejansko izvedenih količinah in premerih.</t>
  </si>
  <si>
    <t>d=63mm</t>
  </si>
  <si>
    <t>d=90mm</t>
  </si>
  <si>
    <t>SKUPAJ VODOVODI - CEVI IN FAZONSKI KOSI:</t>
  </si>
  <si>
    <t>Prevezava novega vodovoda na obstoječi vodovod</t>
  </si>
  <si>
    <t>Vgradna garnitura DN 125 teleskop 0,7-1,1m</t>
  </si>
  <si>
    <t>EF kapa PE100, SDR11; D110; DN100</t>
  </si>
  <si>
    <t xml:space="preserve">Porušitev in odstranitev obstoječih ureditev ceste - so zajeti v popisu načrta ceste </t>
  </si>
  <si>
    <t>Predvideno je da se gradnja izvaja sočasno z ostalimi posegi v sklopu projekta.
Preddela so upoštevana v načrtu ceste in meteorne kanalizacije zato niso zajeta v tem načrtu.</t>
  </si>
  <si>
    <t>NEPREDVIDENA DELA</t>
  </si>
  <si>
    <t>8.</t>
  </si>
  <si>
    <t>TUJE STORITVE</t>
  </si>
  <si>
    <t>7.</t>
  </si>
  <si>
    <t>PROMETNA OPREMA</t>
  </si>
  <si>
    <t>6.</t>
  </si>
  <si>
    <t>GRADBENA IN OBRTNIŠKA DELA</t>
  </si>
  <si>
    <t>5.</t>
  </si>
  <si>
    <t>ODVODNJAVANJE</t>
  </si>
  <si>
    <t>VOZIŠČNE KONSTRUKCIJE</t>
  </si>
  <si>
    <t>ZEMELJSKA DELA</t>
  </si>
  <si>
    <t>PREDDELA</t>
  </si>
  <si>
    <t>Nepredvidena dela - 5 % investicije</t>
  </si>
  <si>
    <t>ocena</t>
  </si>
  <si>
    <t>*</t>
  </si>
  <si>
    <t>Znesek</t>
  </si>
  <si>
    <t>Cena / enoto</t>
  </si>
  <si>
    <t>Opis dela</t>
  </si>
  <si>
    <t>Enota</t>
  </si>
  <si>
    <t>Šifra</t>
  </si>
  <si>
    <t>Dobava in vgradnja signalnega traku (NN)</t>
  </si>
  <si>
    <r>
      <t>m</t>
    </r>
    <r>
      <rPr>
        <vertAlign val="superscript"/>
        <sz val="9"/>
        <rFont val="Calibri"/>
        <family val="2"/>
        <charset val="238"/>
      </rPr>
      <t>1</t>
    </r>
  </si>
  <si>
    <t>Dobava in ozemljitev kabelske kanalizacije cestne razsvetljave z valjancem FeZn 24x4 mm</t>
  </si>
  <si>
    <t>Dobava in vgraditev prefabriciranega temelja za drog cestne razsvetljave z vključenim jaškom za priklop, teže ca. 160 kg</t>
  </si>
  <si>
    <t>Izdelava kabelske kanalizacije za cestno razsvetljavo, iz cevi iz polietilena, premera 100 mm (PE-HD 100, rdeča)</t>
  </si>
  <si>
    <t>73 ***</t>
  </si>
  <si>
    <t>ELEKTOENERGETSKI VODI</t>
  </si>
  <si>
    <t>7.2</t>
  </si>
  <si>
    <r>
      <t>m</t>
    </r>
    <r>
      <rPr>
        <vertAlign val="superscript"/>
        <sz val="9"/>
        <rFont val="Calibri"/>
        <family val="2"/>
        <charset val="238"/>
      </rPr>
      <t>3</t>
    </r>
  </si>
  <si>
    <t>5.2</t>
  </si>
  <si>
    <t>5.1</t>
  </si>
  <si>
    <t>Izdelava mulde iz bitumenskega betona AC 11 surf B 70/100 A4 debeline 4 cm, in bituminiziranega drobljenca AC 22 base B 70/100 A4 debeline 8 cm, na pripravljeno podlago, široke 50 cm, globoke 5 cm (asfalt upoštevan pri voziščnih konstrukcijah)</t>
  </si>
  <si>
    <t>41 341*</t>
  </si>
  <si>
    <t>POVRŠINSKO ODVODNJAVANJE</t>
  </si>
  <si>
    <t>4.1</t>
  </si>
  <si>
    <t>Izdelava bankine iz drobljenca, široke 0,25 m</t>
  </si>
  <si>
    <t>Izdelava bankine iz drobljenca, široke 0,50 m</t>
  </si>
  <si>
    <t>36 131*</t>
  </si>
  <si>
    <t>BANKINE</t>
  </si>
  <si>
    <t>3.6</t>
  </si>
  <si>
    <t>ROBNI ELEMENTI VOZIŠČ</t>
  </si>
  <si>
    <t>3.5</t>
  </si>
  <si>
    <t>Dobava in vgraditev granitnega robnika s prerezom 15/25 cm v betonsko podlago</t>
  </si>
  <si>
    <t>35 253*</t>
  </si>
  <si>
    <t>Izdelava podložne plasti za tlakovano obrabno plast iz cementnega betona C25/30</t>
  </si>
  <si>
    <r>
      <t>m</t>
    </r>
    <r>
      <rPr>
        <vertAlign val="superscript"/>
        <sz val="9"/>
        <rFont val="Calibri"/>
        <family val="2"/>
        <charset val="238"/>
      </rPr>
      <t>2</t>
    </r>
  </si>
  <si>
    <t>34 913</t>
  </si>
  <si>
    <t>Izdelava obrabne plasti iz granitnih kock velikosti 8 cm / 8 cm / 8 cm, stiki zaliti s cementno malto</t>
  </si>
  <si>
    <t>34 112*</t>
  </si>
  <si>
    <t>TLAKOVANE OBRABNE PLASTI</t>
  </si>
  <si>
    <t>3.4</t>
  </si>
  <si>
    <r>
      <t>Pobrizg podlage z bitumensko emulzijo 0,4 kg/m</t>
    </r>
    <r>
      <rPr>
        <vertAlign val="superscript"/>
        <sz val="9"/>
        <rFont val="Calibri"/>
        <family val="2"/>
        <charset val="238"/>
      </rPr>
      <t>2</t>
    </r>
  </si>
  <si>
    <t>32 562</t>
  </si>
  <si>
    <t>32 273</t>
  </si>
  <si>
    <t>OBRABNE PLASTI</t>
  </si>
  <si>
    <t>3.2</t>
  </si>
  <si>
    <t>Izdelava zgornje nosilne plasti bituminiziranega drobljenca AC 22 base B 70/100 A4 v debelini 8 cm</t>
  </si>
  <si>
    <t>31 354*</t>
  </si>
  <si>
    <t>Izdelava nevezane nosilne plasti tamponskega drobljenca iz kamnine v debelini 20 cm</t>
  </si>
  <si>
    <t>31 131*</t>
  </si>
  <si>
    <t>NOSILNE PLASTI</t>
  </si>
  <si>
    <t>3.1</t>
  </si>
  <si>
    <t>Prevoz materiala na razdaljo nad 7000 do 10000 m</t>
  </si>
  <si>
    <t>t</t>
  </si>
  <si>
    <t>29 118</t>
  </si>
  <si>
    <t>Prevoz materiala (humus) na razdaljo nad 200 m do 500 m</t>
  </si>
  <si>
    <t>29 112</t>
  </si>
  <si>
    <t>PREVOZI, RAZPROSTIRANJE IN UREDITEV DEPONIJ MATERIALA</t>
  </si>
  <si>
    <t>2.9</t>
  </si>
  <si>
    <t>Doplačilo za zatravitev s semenom (avtohtona travna mešanica)</t>
  </si>
  <si>
    <t>25 151</t>
  </si>
  <si>
    <t>25 121</t>
  </si>
  <si>
    <t>BREŽINE IN ZELENICE</t>
  </si>
  <si>
    <t>2.5</t>
  </si>
  <si>
    <t>Nabava in dobava peščenega materiala gr. 4-8 mm za izdelavo posteljice debeline 10 cm ter obsipa cevi do 20 cm nad temenom cevi, s planiranjem in utrjevanjem (cestna razsvetljava)</t>
  </si>
  <si>
    <t>Izdelava posteljice iz drobljenih kamnitih zrn v debelini do 40 cm (vključno z dobavo), v plasteh po 20 cm, do predpisane trnosti</t>
  </si>
  <si>
    <t>24 474</t>
  </si>
  <si>
    <t>NASIPI, ZASIPI, KLINI, POSTELJICA IN GLINASTI NABOJ</t>
  </si>
  <si>
    <t>2.4</t>
  </si>
  <si>
    <t>Ureditev planuma temeljnih tal vezljive zemljine/zrnate kamnine – 3. kategorije</t>
  </si>
  <si>
    <t>22 112</t>
  </si>
  <si>
    <t>PLANUM TEMELJNIH TAL</t>
  </si>
  <si>
    <t>2.2</t>
  </si>
  <si>
    <t xml:space="preserve">Doplačilo za ročni izkop vezljive zemljine – 3. kategorije </t>
  </si>
  <si>
    <t>21 993</t>
  </si>
  <si>
    <t>Izkop vezljive zemljine/zrnate kamnine – 3. kategorije za temelje, kanalske rove, prepuste, jaške in drenaže, širine do 1,0 m in globine do 1,0 m – strojno z nakladanjem, planiranje dna ročno (cestna razsvetljava, drenaža)</t>
  </si>
  <si>
    <t>21 314</t>
  </si>
  <si>
    <t>Široki izkop vezljive zemljine – 3. kategorije – strojno z nakladanjem</t>
  </si>
  <si>
    <t>21 224</t>
  </si>
  <si>
    <t xml:space="preserve">Površinski izkop plodne zemljine – 1. kategorije – strojno z nakladanjem </t>
  </si>
  <si>
    <t>21 114</t>
  </si>
  <si>
    <t>IZKOPI</t>
  </si>
  <si>
    <t>2.1</t>
  </si>
  <si>
    <t>12 498</t>
  </si>
  <si>
    <t>Porušitev in odstranitev robnika iz cementnega betona</t>
  </si>
  <si>
    <t>12 391</t>
  </si>
  <si>
    <t>Rezanje asfaltne plasti s talno diamantno žago, debele od 6 cm do 10 cm</t>
  </si>
  <si>
    <t>12 382</t>
  </si>
  <si>
    <t>12 322*</t>
  </si>
  <si>
    <t>ČIŠČENJE TERENA</t>
  </si>
  <si>
    <t>1.2</t>
  </si>
  <si>
    <t>zakoličba točk zunanje ureditve</t>
  </si>
  <si>
    <t>Postavitev in zavarovanje prečnega profila ostale javne ceste v gričevnatem terenu</t>
  </si>
  <si>
    <t>11 222</t>
  </si>
  <si>
    <t>GEODETSKA DELA</t>
  </si>
  <si>
    <t>1.1</t>
  </si>
  <si>
    <t>10</t>
  </si>
  <si>
    <t>4</t>
  </si>
  <si>
    <t>ZŠ</t>
  </si>
  <si>
    <t>VRSTA BLAGA OZ. STORITEV</t>
  </si>
  <si>
    <t>KOLIČINA</t>
  </si>
  <si>
    <t>ENOTA</t>
  </si>
  <si>
    <t>VREDNOST EUR</t>
  </si>
  <si>
    <t>DOBAVA IN POLAGANJE ZEMELJSKEGA KABLA PP00 5x10 CU V KABELSKO KANALIZACIJO</t>
  </si>
  <si>
    <t>M</t>
  </si>
  <si>
    <t>MERJENJE OZEMLJITVENE UPORNOSTI</t>
  </si>
  <si>
    <t>KOS</t>
  </si>
  <si>
    <t>DOBAVA IN MONTAŽA KABELSKEGA KONČNIKA Z DOBAVO IN MONTAŽO GLAVE RAYCHEM TER PRIKLOP KABLOV V KANDELABER (2 KOS KABLA V KANDELABRU)</t>
  </si>
  <si>
    <t>PRIKLOP OZEMLJITVE NA KANDELABER IN TP</t>
  </si>
  <si>
    <t>DOBAVA IN MONTAŽA VROČE CINKANEGA KANDELABRA VIŠINE 5,5M S SPONČNO LETVIJO PMV-1, VAROVALKO, KABLOM PGP 3X2,5 CU DO SVETILKE TER DOBAVA IN MONTAŽA SVETILKE MODUS 36W</t>
  </si>
  <si>
    <t>MERITVE OSVETLJENJOSTI NA CESTIŠČE Z IZDELAVO ELABORATA</t>
  </si>
  <si>
    <t>KPL</t>
  </si>
  <si>
    <t>H</t>
  </si>
  <si>
    <t xml:space="preserve">DEMONTAŽA OBSTOJEČIH SVETILK Z OBSTOJEČIH DROGOV ELEKTRA GORENJSKA IN ODVOZ V SKLADIŠČE UPRAVLJALCA JAVNE RAZSVETLJAVE ALI OBČINE GORJE </t>
  </si>
  <si>
    <t>PREVOZNI STROŠKI IN DROBNI MATERIAL, ODKLOPI, PRIKLOPI TER PREIZKUSI NAPETOSTI</t>
  </si>
  <si>
    <t>SKUPAJ</t>
  </si>
  <si>
    <t>VODOVOD - 1. faza</t>
  </si>
  <si>
    <t>SKUPAJ BREZ DDV</t>
  </si>
  <si>
    <t>DDV (22%)</t>
  </si>
  <si>
    <t>PONUDNIK MORA V ENOTNIH CENAH ZAJETI NASLEDNJE PRIČAKOVANE STROŠKE:</t>
  </si>
  <si>
    <t>ODSEK A</t>
  </si>
  <si>
    <t xml:space="preserve">3. </t>
  </si>
  <si>
    <t>ODSEK B</t>
  </si>
  <si>
    <t>ODSEK A - SKUPAJ</t>
  </si>
  <si>
    <t xml:space="preserve">1. </t>
  </si>
  <si>
    <t>ODSEK B - SKUPAJ</t>
  </si>
  <si>
    <t>VSE SKUPAJ BREZ DDV</t>
  </si>
  <si>
    <t>·      sorazmerni del stroškov pripravljalnih del, organizacije, ureditve in čuvanja gradbišča</t>
  </si>
  <si>
    <t>·      stroške nabave in vgradnje vsega materiala in opreme, predvidenega za vgradnjo in montažo</t>
  </si>
  <si>
    <t>·      izdelavo ali najem in koriščenje, montažo in demontažo vseh delovnih ter zaščitnih odrov, ograj ipd.</t>
  </si>
  <si>
    <t>·      stroške prevozov, raztovarjanja in skladiščenja na gradbišču ter notranjega transporta na gradbišču</t>
  </si>
  <si>
    <t>·      stroške zaključnih del na gradbišču z odvozom odvečnega materiala in stroške vzpostavitve prvotnega stanja, kjer bo to potrebno</t>
  </si>
  <si>
    <t>·      sorazmerni del stroškov zavarovanja objekta v času izvedbe del in delavcev ter materiala na gradbišču v času izvajanja del, od začetka del do pridobitve uporabnega dovoljenja za objekt. Zavarovanje mora biti izvršeno pri pooblaščeni zavarovalni družbi, izvajalec mora kopijo police za vrednost predpisanih del dostaviti naročniku</t>
  </si>
  <si>
    <t>·      stroške vzdrževanja začasnih internih poti na gradbišču in stroške čiščenja javnih ter drugih poti in okolja izven gradbišča, ki jih bo onesnažil s svojimi vozili ali deli izvajalec ali njegov podizvajalec</t>
  </si>
  <si>
    <t>·      sorazmerni del stroškov čiščenja objekta, kar zadeva izvajalčevo delo in sicer med izvedbo del in primopredaje objekta, vključno z odvozom odpadnega materiala</t>
  </si>
  <si>
    <t>·      stroške električne energije, vode, TK priključkov, razsvetljave za nočno delo in morebitne ostale stroške v času gradnje</t>
  </si>
  <si>
    <t>·      vse stroške predpisanih ukrepov varstva pri delu in varstva pred požarom, ki jih mora izvajalec obvezno upoštevati</t>
  </si>
  <si>
    <t>·      stroške za popravilo morebitnih škod, ki bi nastale na objektu kot celoti oz. delu objekta, dovoznih cestah, zunanjem okolju, komunalnih vodih in priključkih po krivdi izvajalca</t>
  </si>
  <si>
    <t>·      stroške vseh predpisanih kontrol materialov, meritev, atestov in garancij za materiale vgrajene v objekt, stroške nostrifikacije in meritev pooblaščenih institucij, potrebnih za uspešno primopredajo del, pri čemer morajo biti dokumenti obvezno prevedeni v slovenščino in nostrificirani od pooblaščene institucije v RS</t>
  </si>
  <si>
    <t>·      zakoličba in obeležba obstoječih komunalnih naprav</t>
  </si>
  <si>
    <t xml:space="preserve">·      zavarovanje obstoječih komunalnih naprav pri križanjih nad kanalom pri izkopu, med gradnjo in pri zasipu, komplet z ročnim izkopom in zasipom, zavarovanje naprav s cevjo ter utrjevanje </t>
  </si>
  <si>
    <t>·      vzpostavitev odstranjenih mejnikov zaradi gradnje v prvotno stanje</t>
  </si>
  <si>
    <t>·      preizkus vodotesnosti kanala in pregleda sploščenosti cevi s kamero</t>
  </si>
  <si>
    <t>·      izvajalec ni upravičen do dodatnih stroškov v primeru arheoloških najdb oz. zamud nastalih zaradi izkopavanj s strani arheologov</t>
  </si>
  <si>
    <t>·      eventuelna črpanja vode iz kanalov</t>
  </si>
  <si>
    <t>·      geomehanski nadzor</t>
  </si>
  <si>
    <t>·      poročilo o ravnanju z odpadki</t>
  </si>
  <si>
    <t>·      meritve posameznih slojev nasipov</t>
  </si>
  <si>
    <t>·      Izdelava Tehno ekonomskega elaborata</t>
  </si>
  <si>
    <t>·      obnova obstoječih hišnih priključkov, poškodovanih med gradnjo.</t>
  </si>
  <si>
    <t xml:space="preserve">·      obračun zemljskih del je v raščenem stanju </t>
  </si>
  <si>
    <t xml:space="preserve">·      odvoz in transport zemljin se obračunava v raščenem stanju </t>
  </si>
  <si>
    <t>·      izpiranje in dezinfekcija cevovoda</t>
  </si>
  <si>
    <t>·      tlačni preizkus vodotesnosti vodovoda in funkcionalni preizkus hidrantov</t>
  </si>
  <si>
    <t>·      izdelava geodetskega posnetka izvedenega vodovoda sočasno z izgradnjo. Izmera pri odprti trasi pred zasutjem. Posneti vse fazonske kose.</t>
  </si>
  <si>
    <t>·     izdelava projektov izvedenih del (PID) v štirih izvodih vključno z geodetskim posnetkom. Celotne projekte izvedenih del je potrebno predložiti tudi v digitalni obliki (na CD-mediju). Ob predložitvi projektov je potrebno predložiti posnetek cevovoda s TV kamero na CD-ju skupaj s poročilom. Pred izdelavo projektov in posnetka s kamero je potrebno naročnika seznaniti z izdelovalcem, da ga naročnik potrdi.</t>
  </si>
  <si>
    <t>·      fotografiranje cestnih, krajinskih, stavbnih in drugih detajlov, pomembnih za ugotavljanje stanja pred gradnjo. Foto elaborat se dela v najmanj dveh izvodih. En izvod prejme naročnik oziroma njegov nadzornik. V primeru, da foto dokumentacija ne bo izdelana stroške uveljavljanja odškodnine nosi izvajalec del, ki je dolžan zagotoviti podroben pregled trase objekta. Razpoke na objektih, poškodbe in druge neobičajne podrobnosti morajo biti fotografirane s priloženim metrom, da je mogoče naknadno ugotoviti morebitno spremenjeno stanje na materialu, objektu ali naprav</t>
  </si>
  <si>
    <t>·      gradbiščna tabla</t>
  </si>
  <si>
    <t>·      stroški cestnih zapor in signalizacije po zahtevah cestno-prometne službe vključno z izdelavo elaborata zapore ceste</t>
  </si>
  <si>
    <t>zakoličba drogov cestne razsvetljave in jaškov CR</t>
  </si>
  <si>
    <t>Zakoličba obstječih komunalnih vodov</t>
  </si>
  <si>
    <t>Porušitev in odstranitev asfaltne plasti v debelini 6 do 10 cm in odvoz na deponijo s plačilom pristojbin</t>
  </si>
  <si>
    <t>Porušitev in odstranitev AB zidu in temelja (D1). Odvoz na trajno deponijo</t>
  </si>
  <si>
    <t>1.3</t>
  </si>
  <si>
    <t>OSTALA PREDDELA</t>
  </si>
  <si>
    <t>dan</t>
  </si>
  <si>
    <t>Zavarovanje gradbišča v času gradnje s popolno zaporo ceste in označenim obvozom, vključno z elaboratom za zaporo ceste</t>
  </si>
  <si>
    <t>70</t>
  </si>
  <si>
    <t>35</t>
  </si>
  <si>
    <t>28</t>
  </si>
  <si>
    <t>Zasip z izkopanim materialom, z utrevanjem v plasteh (okrog temeljev CR)</t>
  </si>
  <si>
    <t>2</t>
  </si>
  <si>
    <t>Humuziranje brežine v debelini do 15 cm - ročno (vključno z dovozom humusa iz začasne deponije)</t>
  </si>
  <si>
    <t>94</t>
  </si>
  <si>
    <t>Stroški trajne deponije gradbenega materiala z razgrinjanjem, planiranjem in utrjevanjem materiala v slojih debeline 50 cm (deponijo zagotovi izvajalec)</t>
  </si>
  <si>
    <t>618</t>
  </si>
  <si>
    <t>Izdelava obrabne in zaporne plasti bitumenskegta betona AC 11 surf B 70/100 A4 iz zmesi zrn peska iz karbonatnih kamnin in cestogradbenega bitumna v debelini 40 mm</t>
  </si>
  <si>
    <t xml:space="preserve">Izdelava obrabne plasti iz betonskih tlakovcev (predhodno odstranjeni na mestu priključkov) </t>
  </si>
  <si>
    <t>3</t>
  </si>
  <si>
    <t>164</t>
  </si>
  <si>
    <t>4.4</t>
  </si>
  <si>
    <t>JAŠKI</t>
  </si>
  <si>
    <t>Prilagoditev pokrovov obstoječih jaškov na novo višino</t>
  </si>
  <si>
    <t>KAMNITO BETONSKI ZID v D1</t>
  </si>
  <si>
    <t xml:space="preserve">Komplet izdelava kamnito-betonskega zidu (temelj iz cementnega betona C25/30, PV-II, XC4, XF4, vzdolžna armatura 6x fi12 mm, stremena fi10 mm/25 cm; zaledna stena iz cementnega betona C25/30, PV-II, XC4, XF4, mrežna armatura Q385; kamnita obloga iz lomljenca  zidana ročno, fuge kamnite obloge neobdelane). Izvedba po detajlu iz načrta (profil D1), dolžine 6,5 m. Temelji v dveh kampadah </t>
  </si>
  <si>
    <t>SANACIJA ZIDU OB VODNEM KOTIRU PRED GOSPODARSKIM POSLOPJEM POLJŠICA 20</t>
  </si>
  <si>
    <t xml:space="preserve">Komplet sanacija stranskega betonskega zidu ob vodnem koritu; zaledna stena iz cementnega betona C25/30, PV-II, XC4, XF4, mrežna armatura Q385; kamnita obloga iz lomljenca  zidana ročno, fuge kamnite obloge zapolnjene in obdelane  </t>
  </si>
  <si>
    <t>6.2</t>
  </si>
  <si>
    <t>OZNAČBE NA VOZIŠČIH</t>
  </si>
  <si>
    <t>62 168*</t>
  </si>
  <si>
    <r>
      <t>Izdelava tankoslojnih prečnih in drugih označb na vozišču z enokomponentno belo barvo, vključno 250 g/m</t>
    </r>
    <r>
      <rPr>
        <vertAlign val="super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 xml:space="preserve"> posipa z drobci / kroglicami stekla, strojno, debelina plasti suhe snovi 250 µm (STOP črta)</t>
    </r>
  </si>
  <si>
    <t>Dobava in vgraditev predfabriciranega temelja za drog cestne razsvetljave z vključenim jaškom za priklop, teže ca. 160 kg</t>
  </si>
  <si>
    <t>Dobava in izdelava jaška iz cementnega betona, krožnega prereza s premerom 60 cm, globokega 1,0 do 1,5 m</t>
  </si>
  <si>
    <t>Dobava in vgraditev pokrova iz duktilne litine z nosilnostjo 400 kN, krožnega prereza s premerom 600 mm (komplet z AB obročem)</t>
  </si>
  <si>
    <t>7.9</t>
  </si>
  <si>
    <t>PRESKUSI, NADZOR, TEHNIČNA DOKUMENTACIJA</t>
  </si>
  <si>
    <t>79 311</t>
  </si>
  <si>
    <t>ur</t>
  </si>
  <si>
    <t xml:space="preserve">Projektantski nadzor </t>
  </si>
  <si>
    <t>79 351</t>
  </si>
  <si>
    <t>Geotehnični nadzor</t>
  </si>
  <si>
    <t>Geodetski posnetek novega stanja zemljišča</t>
  </si>
  <si>
    <t>REKAPITULACIJA:</t>
  </si>
  <si>
    <t>SKUPAJ:</t>
  </si>
  <si>
    <t>22 % DDV:</t>
  </si>
  <si>
    <t>SKUPAJ Z DDV:</t>
  </si>
  <si>
    <t>CESTA JP 512983</t>
  </si>
  <si>
    <t>12</t>
  </si>
  <si>
    <t>46</t>
  </si>
  <si>
    <t>38</t>
  </si>
  <si>
    <t>115</t>
  </si>
  <si>
    <t>815</t>
  </si>
  <si>
    <t>104</t>
  </si>
  <si>
    <t>84</t>
  </si>
  <si>
    <t>CESTNA RAZSVETLJAVA JP 512983</t>
  </si>
  <si>
    <t>CESTA JP 512982</t>
  </si>
  <si>
    <t>CESTNA RAZSVETLJAVA JP 512982</t>
  </si>
  <si>
    <t>UREDITEV INFRASTRUKTURE V NASELJU POLJŠICA - 2. FAZA</t>
  </si>
  <si>
    <t>METEORNA KANALIZACIJA - 2. FAZA</t>
  </si>
  <si>
    <t>VODOVOD - 2. FAZA</t>
  </si>
  <si>
    <t>METEORNA KANALIZACIJA - 4. FAZA</t>
  </si>
  <si>
    <t>3.METERONA KANALIZACIJA</t>
  </si>
  <si>
    <t>Izdelava vodotesne kanalizacije iz PVC cevi DN160; SN8 - za povezave peskolovov rešetk na kanale vključno z izvedo priklopov.</t>
  </si>
  <si>
    <t>Dobava in vgradnja kanalete iz betona, armiranega z vlakni, s sidranim LTŽ okvirjem, za pokrov z LTŽ rešetko, 
dolžina 1 m, višina 190 mm, širina 190 mm.
Vključno z:
Pokrov z LTŽ rešetko, razred obremenitve D 400, 
dolžina 0,5 m, višina 40 mm, širina 179 mm.
Zaključna stena, polna.
Zaključna stena, s prednakazanim iztokom DN100.
Peskolov z LTŽ okvirjem in pocinkanim vedrom.
Dolžina 6,5 m.</t>
  </si>
  <si>
    <t xml:space="preserve">Čiščenje in izpiranje kanalizacije, pregled s fotorobotom, videoposnetek </t>
  </si>
  <si>
    <t>Preizkus vodotesnosti omrežja</t>
  </si>
  <si>
    <t>Geodetski posnetek po navodilih upravljavca.</t>
  </si>
  <si>
    <t>GJI in vnos v kataster komunalnih vodov.</t>
  </si>
  <si>
    <t>Stroški za nepredviden material</t>
  </si>
  <si>
    <t>DDV 22 %</t>
  </si>
  <si>
    <t>METEORNA KANALIZACIJA - 2. faza</t>
  </si>
  <si>
    <t>METEORNA KANALIZACIJA - 4. faza</t>
  </si>
  <si>
    <t>VODOVOD - 4. FAZA</t>
  </si>
  <si>
    <t>Opomba:
Dobava in vgraditev zasuna. EV zasuni morajo biti izdelani iz nodularne litine. Barvani z epoxy zaščito minimalne debeline 250 mikronov. Tesnila EV zasunov morajo biti narejena po predpisu W 270. Vreteno zasunov mora biti izdelano iz nerjavečega jekla z valjanim navojem in tesnjen s tremi tesnili in z zaščitnim obročem proti vstopu nesnage. EV zasuni za vgradnjo morajo biti vgradne dolžine F4 ter morajo imeti možnost prilagajanja dolžine vsaj +/- 5 mm pri  dimenzijah DN 50 80, 100... Vijačni material iz INOX. Kot na primer tip VAG.</t>
  </si>
  <si>
    <t xml:space="preserve">Izdelava vodovoda iz cevi iz PEHD SDR11 cevi v palicah dolžine 6m.
Dobava in montaža polietilenskih cevi PE 100, PN 16 bar v skladu z ISO 4427, komplet s pritrdilnim in tesnilnim materialom.
</t>
  </si>
  <si>
    <t>Koleno 90° d90 PE100, SDR11</t>
  </si>
  <si>
    <t>Koleno 45° d90 PE100, SDR11</t>
  </si>
  <si>
    <t>Koleno 30° d90 PE100, SDR11</t>
  </si>
  <si>
    <t>Koleno 90° d110 PE100, SDR11</t>
  </si>
  <si>
    <t>Koleno 45° d110 PE100, SDR11</t>
  </si>
  <si>
    <t>Koleno 30° d110 PE100, SDR11</t>
  </si>
  <si>
    <t>T kos PE100, SDR11; DN110/63</t>
  </si>
  <si>
    <t>Dobava in vgrajevanje cevi za vodovodne priključke PE d 32, EN 12201-2 , na peščeno posteljico debeline komplet s spojnim materialom, v dolžini do parcelne meje oz. prevezave na obstoječi hišni vodovod. Za posamezni objekt se upošteva cev dolžine 5m.</t>
  </si>
  <si>
    <t>D90</t>
  </si>
  <si>
    <t>Vgradna garnitura za priključke teleskop 0,7-1,1m</t>
  </si>
  <si>
    <t>Dobava in vgradnja PVC cevi DN 160 SN4 s pomožnimi deli, za zaščito obstoječih komunalnih vodov.</t>
  </si>
  <si>
    <t>Dobava in vgradnja PVC cev DN200 SN4 s pomožnimi deli, za zaščito obstoječih komunalnih vodov.</t>
  </si>
  <si>
    <t>Tlačni preskus vodotesnosti cevovoda – glavni preskus. Izvedba tlačnega preizkusa cevovoda skladno s standardi in zahtevami upravljavca vodovoda. Skupna dolžina vodovoda L=228 m, 
Upoštevalti tudi vse hišne priključke - niso všteti v navedeno dolžino</t>
  </si>
  <si>
    <t xml:space="preserve">Dezinfekcija in sanitarni preskus vodovoda. Dezinfekcija cevovoda pred izvedbo prevezav in vključitvijo v obratovanje.   Skupna dolžina vodovoda L=252m.
Komplet predstavlja eno zaključeno linijo (po vzdolžnih prerezih)
</t>
  </si>
  <si>
    <t xml:space="preserve">Funkcionalni preizkus hidrantov z izdelavo zapisnika
</t>
  </si>
  <si>
    <t>Geodetski posnetek spojev, fazonskih kosov itd. po navodilih upravljavca.</t>
  </si>
  <si>
    <t>Obveščanje uporabnikov o predvidenih delih in prekinitvah dobave pitne vode v sredstvih javnega obveščanja
upoštevani odseki vodovoda</t>
  </si>
  <si>
    <t>Stroški za nepredviden vodovodni material</t>
  </si>
  <si>
    <t>d=40mm</t>
  </si>
  <si>
    <t>Koleno 90° d63 PE100, SDR11</t>
  </si>
  <si>
    <t>Koleno 45° d63 PE100, SDR11</t>
  </si>
  <si>
    <t>Koleno 30° d63 PE100, SDR11</t>
  </si>
  <si>
    <t>Koleno 90° d40 PE100, SDR11</t>
  </si>
  <si>
    <t>Koleno 45° d40PE100, SDR11</t>
  </si>
  <si>
    <t>Koleno 30° d40 PE100, SDR11</t>
  </si>
  <si>
    <t>Redukcija PE100, SDR11; DN63/40</t>
  </si>
  <si>
    <t>EF kapa PE100, SDR11; D63; DN50</t>
  </si>
  <si>
    <t>D40</t>
  </si>
  <si>
    <t>Izpiranje vodovoda. Izpiranje cevovoda pred izvedbo prevezav in vključitvijo v obratovanje.  Skupna dolžina vodovoda L=80 m.
Upoštevalti tudi vse hišne priključke - niso všteti v navedeno dolžino</t>
  </si>
  <si>
    <t xml:space="preserve">Dezinfekcija in sanitarni preskus vodovoda. Dezinfekcija cevovoda pred izvedbo prevezav in vključitvijo v obratovanje.   Skupna dolžina vodovoda L=80 m.
Komplet predstavlja eno zaključeno linijo (po vzdolžnih prerezih)
</t>
  </si>
  <si>
    <t>Tlačni preskus vodotesnosti cevovoda – glavni preskus. Izvedba tlačnega preizkusa cevovoda skladno s standardi in zahtevami upravljavca vodovoda. Skupna dolžina vodovoda L=80 m, 
Upoštevalti tudi vse hišne priključke - niso všteti v navedeno dolžino</t>
  </si>
  <si>
    <t>VODOVOD - 4. faza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</si>
  <si>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</si>
  <si>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</si>
  <si>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</si>
  <si>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</si>
  <si>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</si>
  <si>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</si>
  <si>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</si>
  <si>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</si>
  <si>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</si>
  <si>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</si>
  <si>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</si>
  <si>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</si>
  <si>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</si>
  <si>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</si>
  <si>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</si>
  <si>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</si>
  <si>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</si>
  <si>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</si>
  <si>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</si>
  <si>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</si>
  <si>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</si>
  <si>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</si>
  <si>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</si>
  <si>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18.</t>
  </si>
  <si>
    <t>d=32mm</t>
  </si>
  <si>
    <t>spojka zobata 90</t>
  </si>
  <si>
    <t>par</t>
  </si>
  <si>
    <t>spojka zobata 110</t>
  </si>
  <si>
    <t>EF prirobnica PE100, SDR11; D90; DN80</t>
  </si>
  <si>
    <t>EF končnik, PE 100, SDR11; D 90; DN80</t>
  </si>
  <si>
    <t>OBOJKA VARILNA DN90</t>
  </si>
  <si>
    <t>EF prirobnica PE100, SDR11; D110; DN100</t>
  </si>
  <si>
    <t>EF končnik, PE 100, SDR11; D110; DN100</t>
  </si>
  <si>
    <t>OBOJKA VARILNA DN100</t>
  </si>
  <si>
    <t>spojka zobata 63</t>
  </si>
  <si>
    <t>Izpiranje vodovoda. Izpiranje cevovoda pred izvedbo prevezav in vključitvijo v obratovanje.  Skupna dolžina vodovoda L=228 m.
Upoštevati tudi vse hišne priključke - niso všteti v navedeno dolžino</t>
  </si>
  <si>
    <t>EF prirobnica PE100, SDR11; D63</t>
  </si>
  <si>
    <t>EF končnik, PE 100, SDR11; D63</t>
  </si>
  <si>
    <t>OBOJKA VARILNA D63</t>
  </si>
  <si>
    <t>X 100</t>
  </si>
  <si>
    <t>X 90</t>
  </si>
  <si>
    <t>X 63</t>
  </si>
  <si>
    <t xml:space="preserve">Izdelava vodovoda iz cevi iz PEHD SDR11 cevi v palicah dolžine 6m oz. 12m.
Dobava in montaža polietilenskih cevi PE 100, PN 16 bar v skladu z ISO 4427, komplet s pritrdilnim in tesnilnim materialom.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</si>
</sst>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\-??_);_(@_)"/>
    <numFmt numFmtId="165" formatCode="_(\$* #,##0.00_);_(\$* \(#,##0.00\);_(\$* \-??_);_(@_)"/>
    <numFmt numFmtId="166" formatCode="_-* #,##0\ _S_I_T_-;\-* #,##0\ _S_I_T_-;_-* \-??\ _S_I_T_-;_-@_-"/>
    <numFmt numFmtId="167" formatCode="_-* #,##0.00\ _€_-;\-* #,##0.00\ _€_-;_-* \-??\ _€_-;_-@_-"/>
    <numFmt numFmtId="168" formatCode="_-* #,##0.00\ _E_U_R_-;\-* #,##0.00\ _E_U_R_-;_-* \-??\ _E_U_R_-;_-@_-"/>
    <numFmt numFmtId="169" formatCode="_-* #,##0.00\ _S_I_T_-;\-* #,##0.00\ _S_I_T_-;_-* \-??\ _S_I_T_-;_-@_-"/>
    <numFmt numFmtId="170" formatCode="00\."/>
    <numFmt numFmtId="171" formatCode="0.0"/>
    <numFmt numFmtId="172" formatCode="_-* #,##0.00&quot; SIT&quot;_-;\-* #,##0.00&quot; SIT&quot;_-;_-* \-??&quot; SIT&quot;_-;_-@_-"/>
    <numFmt numFmtId="173" formatCode="_-* #,##0.00\ _S_I_T_-;\-* #,##0.00\ _S_I_T_-;_-* &quot;-&quot;??\ _S_I_T_-;_-@_-"/>
    <numFmt numFmtId="174" formatCode="#,##0.00&quot;       &quot;;\-#,##0.00&quot;       &quot;;&quot; -&quot;#&quot;       &quot;;@\ "/>
    <numFmt numFmtId="175" formatCode="#,##0.00&quot; SIT &quot;;\-#,##0.00&quot; SIT &quot;;&quot; -&quot;#&quot; SIT &quot;;@\ "/>
    <numFmt numFmtId="176" formatCode="_-* #,##0.00\ [$€-1]_-;\-* #,##0.00\ [$€-1]_-;_-* &quot;-&quot;??\ [$€-1]_-"/>
    <numFmt numFmtId="177" formatCode="_([$€]* #,##0.00_);_([$€]* \(#,##0.00\);_([$€]* \-??_);_(@_)"/>
    <numFmt numFmtId="178" formatCode="#,##0.00\ &quot;€&quot;"/>
    <numFmt numFmtId="179" formatCode="#,##0_ ;\-#,##0\ "/>
    <numFmt numFmtId="180" formatCode="0_ ;\-0\ "/>
    <numFmt numFmtId="181" formatCode="#,##0.00&quot; €&quot;"/>
  </numFmts>
  <fonts count="76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2"/>
      <name val="Times New Roman"/>
      <family val="1"/>
      <charset val="1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ang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i/>
      <sz val="10"/>
      <name val="SL Dutch"/>
      <charset val="238"/>
    </font>
    <font>
      <sz val="11"/>
      <name val="Arial"/>
      <family val="2"/>
      <charset val="238"/>
    </font>
    <font>
      <sz val="8"/>
      <name val="Garamond"/>
      <family val="1"/>
      <charset val="238"/>
    </font>
    <font>
      <sz val="11"/>
      <color indexed="8"/>
      <name val="Calibri"/>
      <family val="2"/>
    </font>
    <font>
      <sz val="12"/>
      <name val="Times New Roman CE"/>
      <family val="1"/>
      <charset val="238"/>
    </font>
    <font>
      <i/>
      <sz val="10"/>
      <name val="SL Dutch"/>
    </font>
    <font>
      <sz val="10"/>
      <color rgb="FF009999"/>
      <name val="Garamond"/>
      <family val="1"/>
      <charset val="238"/>
    </font>
    <font>
      <sz val="11"/>
      <color rgb="FF009999"/>
      <name val="Garamond"/>
      <family val="1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u/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theme="0" tint="-0.14999847407452621"/>
      <name val="Calibri"/>
      <family val="2"/>
      <charset val="238"/>
      <scheme val="minor"/>
    </font>
    <font>
      <sz val="10"/>
      <name val="Garamond"/>
      <family val="1"/>
      <charset val="238"/>
    </font>
    <font>
      <sz val="10"/>
      <color rgb="FFFF0000"/>
      <name val="Garamond"/>
      <family val="1"/>
      <charset val="238"/>
    </font>
    <font>
      <u/>
      <sz val="10"/>
      <color rgb="FFFF0000"/>
      <name val="Garamond"/>
      <family val="1"/>
      <charset val="238"/>
    </font>
    <font>
      <b/>
      <sz val="10"/>
      <name val="Garamond"/>
      <family val="1"/>
      <charset val="238"/>
    </font>
    <font>
      <u/>
      <sz val="10"/>
      <name val="Garamond"/>
      <family val="1"/>
      <charset val="238"/>
    </font>
    <font>
      <b/>
      <sz val="10"/>
      <color rgb="FF00B05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8"/>
      <name val="Garamond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3">
    <xf numFmtId="176" fontId="0" fillId="0" borderId="0"/>
    <xf numFmtId="176" fontId="7" fillId="0" borderId="0"/>
    <xf numFmtId="176" fontId="5" fillId="3" borderId="0" applyNumberFormat="0" applyBorder="0" applyAlignment="0" applyProtection="0"/>
    <xf numFmtId="176" fontId="5" fillId="3" borderId="0" applyNumberFormat="0" applyBorder="0" applyAlignment="0" applyProtection="0"/>
    <xf numFmtId="176" fontId="5" fillId="5" borderId="0" applyNumberFormat="0" applyBorder="0" applyAlignment="0" applyProtection="0"/>
    <xf numFmtId="176" fontId="5" fillId="5" borderId="0" applyNumberFormat="0" applyBorder="0" applyAlignment="0" applyProtection="0"/>
    <xf numFmtId="176" fontId="5" fillId="7" borderId="0" applyNumberFormat="0" applyBorder="0" applyAlignment="0" applyProtection="0"/>
    <xf numFmtId="176" fontId="5" fillId="7" borderId="0" applyNumberFormat="0" applyBorder="0" applyAlignment="0" applyProtection="0"/>
    <xf numFmtId="176" fontId="5" fillId="9" borderId="0" applyNumberFormat="0" applyBorder="0" applyAlignment="0" applyProtection="0"/>
    <xf numFmtId="176" fontId="5" fillId="9" borderId="0" applyNumberFormat="0" applyBorder="0" applyAlignment="0" applyProtection="0"/>
    <xf numFmtId="176" fontId="5" fillId="10" borderId="0" applyNumberFormat="0" applyBorder="0" applyAlignment="0" applyProtection="0"/>
    <xf numFmtId="176" fontId="5" fillId="8" borderId="0" applyNumberFormat="0" applyBorder="0" applyAlignment="0" applyProtection="0"/>
    <xf numFmtId="176" fontId="5" fillId="8" borderId="0" applyNumberFormat="0" applyBorder="0" applyAlignment="0" applyProtection="0"/>
    <xf numFmtId="176" fontId="5" fillId="3" borderId="0" applyNumberFormat="0" applyBorder="0" applyAlignment="0" applyProtection="0"/>
    <xf numFmtId="176" fontId="5" fillId="5" borderId="0" applyNumberFormat="0" applyBorder="0" applyAlignment="0" applyProtection="0"/>
    <xf numFmtId="176" fontId="5" fillId="7" borderId="0" applyNumberFormat="0" applyBorder="0" applyAlignment="0" applyProtection="0"/>
    <xf numFmtId="176" fontId="5" fillId="9" borderId="0" applyNumberFormat="0" applyBorder="0" applyAlignment="0" applyProtection="0"/>
    <xf numFmtId="176" fontId="5" fillId="10" borderId="0" applyNumberFormat="0" applyBorder="0" applyAlignment="0" applyProtection="0"/>
    <xf numFmtId="176" fontId="5" fillId="8" borderId="0" applyNumberFormat="0" applyBorder="0" applyAlignment="0" applyProtection="0"/>
    <xf numFmtId="176" fontId="5" fillId="2" borderId="0" applyNumberFormat="0" applyBorder="0" applyAlignment="0" applyProtection="0"/>
    <xf numFmtId="176" fontId="5" fillId="2" borderId="0" applyNumberFormat="0" applyBorder="0" applyAlignment="0" applyProtection="0"/>
    <xf numFmtId="176" fontId="5" fillId="4" borderId="0" applyNumberFormat="0" applyBorder="0" applyAlignment="0" applyProtection="0"/>
    <xf numFmtId="176" fontId="5" fillId="12" borderId="0" applyNumberFormat="0" applyBorder="0" applyAlignment="0" applyProtection="0"/>
    <xf numFmtId="176" fontId="5" fillId="12" borderId="0" applyNumberFormat="0" applyBorder="0" applyAlignment="0" applyProtection="0"/>
    <xf numFmtId="176" fontId="5" fillId="9" borderId="0" applyNumberFormat="0" applyBorder="0" applyAlignment="0" applyProtection="0"/>
    <xf numFmtId="176" fontId="5" fillId="9" borderId="0" applyNumberFormat="0" applyBorder="0" applyAlignment="0" applyProtection="0"/>
    <xf numFmtId="176" fontId="5" fillId="2" borderId="0" applyNumberFormat="0" applyBorder="0" applyAlignment="0" applyProtection="0"/>
    <xf numFmtId="176" fontId="5" fillId="2" borderId="0" applyNumberFormat="0" applyBorder="0" applyAlignment="0" applyProtection="0"/>
    <xf numFmtId="176" fontId="5" fillId="13" borderId="0" applyNumberFormat="0" applyBorder="0" applyAlignment="0" applyProtection="0"/>
    <xf numFmtId="176" fontId="5" fillId="13" borderId="0" applyNumberFormat="0" applyBorder="0" applyAlignment="0" applyProtection="0"/>
    <xf numFmtId="176" fontId="5" fillId="2" borderId="0" applyNumberFormat="0" applyBorder="0" applyAlignment="0" applyProtection="0"/>
    <xf numFmtId="176" fontId="5" fillId="4" borderId="0" applyNumberFormat="0" applyBorder="0" applyAlignment="0" applyProtection="0"/>
    <xf numFmtId="176" fontId="5" fillId="12" borderId="0" applyNumberFormat="0" applyBorder="0" applyAlignment="0" applyProtection="0"/>
    <xf numFmtId="176" fontId="5" fillId="9" borderId="0" applyNumberFormat="0" applyBorder="0" applyAlignment="0" applyProtection="0"/>
    <xf numFmtId="176" fontId="5" fillId="2" borderId="0" applyNumberFormat="0" applyBorder="0" applyAlignment="0" applyProtection="0"/>
    <xf numFmtId="176" fontId="5" fillId="13" borderId="0" applyNumberFormat="0" applyBorder="0" applyAlignment="0" applyProtection="0"/>
    <xf numFmtId="176" fontId="6" fillId="14" borderId="0" applyNumberFormat="0" applyBorder="0" applyAlignment="0" applyProtection="0"/>
    <xf numFmtId="176" fontId="6" fillId="4" borderId="0" applyNumberFormat="0" applyBorder="0" applyAlignment="0" applyProtection="0"/>
    <xf numFmtId="176" fontId="6" fillId="12" borderId="0" applyNumberFormat="0" applyBorder="0" applyAlignment="0" applyProtection="0"/>
    <xf numFmtId="176" fontId="6" fillId="16" borderId="0" applyNumberFormat="0" applyBorder="0" applyAlignment="0" applyProtection="0"/>
    <xf numFmtId="176" fontId="6" fillId="17" borderId="0" applyNumberFormat="0" applyBorder="0" applyAlignment="0" applyProtection="0"/>
    <xf numFmtId="176" fontId="6" fillId="18" borderId="0" applyNumberFormat="0" applyBorder="0" applyAlignment="0" applyProtection="0"/>
    <xf numFmtId="176" fontId="6" fillId="14" borderId="0" applyNumberFormat="0" applyBorder="0" applyAlignment="0" applyProtection="0"/>
    <xf numFmtId="176" fontId="6" fillId="4" borderId="0" applyNumberFormat="0" applyBorder="0" applyAlignment="0" applyProtection="0"/>
    <xf numFmtId="176" fontId="6" fillId="12" borderId="0" applyNumberFormat="0" applyBorder="0" applyAlignment="0" applyProtection="0"/>
    <xf numFmtId="176" fontId="6" fillId="16" borderId="0" applyNumberFormat="0" applyBorder="0" applyAlignment="0" applyProtection="0"/>
    <xf numFmtId="176" fontId="6" fillId="17" borderId="0" applyNumberFormat="0" applyBorder="0" applyAlignment="0" applyProtection="0"/>
    <xf numFmtId="176" fontId="6" fillId="18" borderId="0" applyNumberFormat="0" applyBorder="0" applyAlignment="0" applyProtection="0"/>
    <xf numFmtId="176" fontId="6" fillId="19" borderId="0" applyNumberFormat="0" applyBorder="0" applyAlignment="0" applyProtection="0"/>
    <xf numFmtId="176" fontId="6" fillId="19" borderId="0" applyNumberFormat="0" applyBorder="0" applyAlignment="0" applyProtection="0"/>
    <xf numFmtId="176" fontId="6" fillId="20" borderId="0" applyNumberFormat="0" applyBorder="0" applyAlignment="0" applyProtection="0"/>
    <xf numFmtId="176" fontId="6" fillId="21" borderId="0" applyNumberFormat="0" applyBorder="0" applyAlignment="0" applyProtection="0"/>
    <xf numFmtId="176" fontId="6" fillId="21" borderId="0" applyNumberFormat="0" applyBorder="0" applyAlignment="0" applyProtection="0"/>
    <xf numFmtId="176" fontId="6" fillId="15" borderId="0" applyNumberFormat="0" applyBorder="0" applyAlignment="0" applyProtection="0"/>
    <xf numFmtId="176" fontId="6" fillId="22" borderId="0" applyNumberFormat="0" applyBorder="0" applyAlignment="0" applyProtection="0"/>
    <xf numFmtId="176" fontId="6" fillId="22" borderId="0" applyNumberFormat="0" applyBorder="0" applyAlignment="0" applyProtection="0"/>
    <xf numFmtId="176" fontId="6" fillId="13" borderId="0" applyNumberFormat="0" applyBorder="0" applyAlignment="0" applyProtection="0"/>
    <xf numFmtId="176" fontId="6" fillId="16" borderId="0" applyNumberFormat="0" applyBorder="0" applyAlignment="0" applyProtection="0"/>
    <xf numFmtId="176" fontId="6" fillId="16" borderId="0" applyNumberFormat="0" applyBorder="0" applyAlignment="0" applyProtection="0"/>
    <xf numFmtId="176" fontId="6" fillId="23" borderId="0" applyNumberFormat="0" applyBorder="0" applyAlignment="0" applyProtection="0"/>
    <xf numFmtId="176" fontId="6" fillId="17" borderId="0" applyNumberFormat="0" applyBorder="0" applyAlignment="0" applyProtection="0"/>
    <xf numFmtId="176" fontId="6" fillId="17" borderId="0" applyNumberFormat="0" applyBorder="0" applyAlignment="0" applyProtection="0"/>
    <xf numFmtId="176" fontId="6" fillId="15" borderId="0" applyNumberFormat="0" applyBorder="0" applyAlignment="0" applyProtection="0"/>
    <xf numFmtId="176" fontId="6" fillId="15" borderId="0" applyNumberFormat="0" applyBorder="0" applyAlignment="0" applyProtection="0"/>
    <xf numFmtId="176" fontId="6" fillId="21" borderId="0" applyNumberFormat="0" applyBorder="0" applyAlignment="0" applyProtection="0"/>
    <xf numFmtId="176" fontId="8" fillId="5" borderId="0" applyNumberFormat="0" applyBorder="0" applyAlignment="0" applyProtection="0"/>
    <xf numFmtId="176" fontId="8" fillId="5" borderId="0" applyNumberFormat="0" applyBorder="0" applyAlignment="0" applyProtection="0"/>
    <xf numFmtId="176" fontId="8" fillId="9" borderId="0" applyNumberFormat="0" applyBorder="0" applyAlignment="0" applyProtection="0"/>
    <xf numFmtId="176" fontId="9" fillId="24" borderId="1" applyNumberFormat="0" applyAlignment="0" applyProtection="0"/>
    <xf numFmtId="176" fontId="9" fillId="24" borderId="1" applyNumberFormat="0" applyAlignment="0" applyProtection="0"/>
    <xf numFmtId="176" fontId="10" fillId="25" borderId="1" applyNumberFormat="0" applyAlignment="0" applyProtection="0"/>
    <xf numFmtId="176" fontId="11" fillId="26" borderId="2" applyNumberFormat="0" applyAlignment="0" applyProtection="0"/>
    <xf numFmtId="176" fontId="11" fillId="26" borderId="2" applyNumberFormat="0" applyAlignment="0" applyProtection="0"/>
    <xf numFmtId="176" fontId="13" fillId="7" borderId="0" applyNumberFormat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4" fillId="0" borderId="0" applyNumberFormat="0" applyFill="0" applyBorder="0" applyAlignment="0" applyProtection="0"/>
    <xf numFmtId="176" fontId="13" fillId="7" borderId="0" applyNumberFormat="0" applyBorder="0" applyAlignment="0" applyProtection="0"/>
    <xf numFmtId="176" fontId="15" fillId="0" borderId="3" applyNumberFormat="0" applyFill="0" applyAlignment="0" applyProtection="0"/>
    <xf numFmtId="176" fontId="15" fillId="0" borderId="3" applyNumberFormat="0" applyFill="0" applyAlignment="0" applyProtection="0"/>
    <xf numFmtId="176" fontId="16" fillId="0" borderId="4" applyNumberFormat="0" applyFill="0" applyAlignment="0" applyProtection="0"/>
    <xf numFmtId="176" fontId="17" fillId="0" borderId="5" applyNumberFormat="0" applyFill="0" applyAlignment="0" applyProtection="0"/>
    <xf numFmtId="176" fontId="17" fillId="0" borderId="5" applyNumberFormat="0" applyFill="0" applyAlignment="0" applyProtection="0"/>
    <xf numFmtId="176" fontId="18" fillId="0" borderId="6" applyNumberFormat="0" applyFill="0" applyAlignment="0" applyProtection="0"/>
    <xf numFmtId="176" fontId="19" fillId="0" borderId="7" applyNumberFormat="0" applyFill="0" applyAlignment="0" applyProtection="0"/>
    <xf numFmtId="176" fontId="19" fillId="0" borderId="7" applyNumberFormat="0" applyFill="0" applyAlignment="0" applyProtection="0"/>
    <xf numFmtId="176" fontId="20" fillId="0" borderId="8" applyNumberFormat="0" applyFill="0" applyAlignment="0" applyProtection="0"/>
    <xf numFmtId="176" fontId="19" fillId="0" borderId="0" applyNumberFormat="0" applyFill="0" applyBorder="0" applyAlignment="0" applyProtection="0"/>
    <xf numFmtId="176" fontId="19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1" fillId="0" borderId="0" applyNumberFormat="0" applyFill="0" applyBorder="0" applyAlignment="0" applyProtection="0"/>
    <xf numFmtId="176" fontId="22" fillId="8" borderId="1" applyNumberFormat="0" applyAlignment="0" applyProtection="0"/>
    <xf numFmtId="176" fontId="22" fillId="8" borderId="1" applyNumberFormat="0" applyAlignment="0" applyProtection="0"/>
    <xf numFmtId="176" fontId="22" fillId="11" borderId="1" applyNumberFormat="0" applyAlignment="0" applyProtection="0"/>
    <xf numFmtId="176" fontId="23" fillId="24" borderId="9" applyNumberFormat="0" applyAlignment="0" applyProtection="0"/>
    <xf numFmtId="176" fontId="24" fillId="0" borderId="10" applyNumberFormat="0" applyFill="0" applyAlignment="0" applyProtection="0"/>
    <xf numFmtId="176" fontId="24" fillId="0" borderId="10" applyNumberFormat="0" applyFill="0" applyAlignment="0" applyProtection="0"/>
    <xf numFmtId="176" fontId="25" fillId="0" borderId="11" applyNumberFormat="0" applyFill="0" applyAlignment="0" applyProtection="0"/>
    <xf numFmtId="176" fontId="15" fillId="0" borderId="3" applyNumberFormat="0" applyFill="0" applyAlignment="0" applyProtection="0"/>
    <xf numFmtId="176" fontId="17" fillId="0" borderId="5" applyNumberFormat="0" applyFill="0" applyAlignment="0" applyProtection="0"/>
    <xf numFmtId="176" fontId="19" fillId="0" borderId="7" applyNumberFormat="0" applyFill="0" applyAlignment="0" applyProtection="0"/>
    <xf numFmtId="176" fontId="19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176" fontId="34" fillId="0" borderId="0"/>
    <xf numFmtId="176" fontId="32" fillId="0" borderId="0"/>
    <xf numFmtId="176" fontId="27" fillId="0" borderId="0"/>
    <xf numFmtId="176" fontId="27" fillId="0" borderId="0"/>
    <xf numFmtId="176" fontId="34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8" fillId="0" borderId="0"/>
    <xf numFmtId="176" fontId="28" fillId="0" borderId="0"/>
    <xf numFmtId="176" fontId="28" fillId="0" borderId="0"/>
    <xf numFmtId="176" fontId="34" fillId="0" borderId="0"/>
    <xf numFmtId="176" fontId="27" fillId="0" borderId="0"/>
    <xf numFmtId="176" fontId="27" fillId="0" borderId="0"/>
    <xf numFmtId="176" fontId="28" fillId="0" borderId="0"/>
    <xf numFmtId="176" fontId="27" fillId="0" borderId="0"/>
    <xf numFmtId="176" fontId="27" fillId="0" borderId="0"/>
    <xf numFmtId="176" fontId="28" fillId="0" borderId="0"/>
    <xf numFmtId="176" fontId="28" fillId="0" borderId="0"/>
    <xf numFmtId="176" fontId="27" fillId="0" borderId="0"/>
    <xf numFmtId="176" fontId="28" fillId="0" borderId="0"/>
    <xf numFmtId="176" fontId="34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34" fillId="0" borderId="0"/>
    <xf numFmtId="176" fontId="34" fillId="0" borderId="0"/>
    <xf numFmtId="176" fontId="34" fillId="0" borderId="0"/>
    <xf numFmtId="176" fontId="34" fillId="0" borderId="0"/>
    <xf numFmtId="176" fontId="34" fillId="0" borderId="0"/>
    <xf numFmtId="176" fontId="34" fillId="0" borderId="0"/>
    <xf numFmtId="176" fontId="5" fillId="0" borderId="0"/>
    <xf numFmtId="176" fontId="27" fillId="0" borderId="0"/>
    <xf numFmtId="176" fontId="27" fillId="0" borderId="0"/>
    <xf numFmtId="176" fontId="5" fillId="0" borderId="0"/>
    <xf numFmtId="176" fontId="34" fillId="0" borderId="0"/>
    <xf numFmtId="176" fontId="34" fillId="0" borderId="0"/>
    <xf numFmtId="176" fontId="34" fillId="0" borderId="0"/>
    <xf numFmtId="176" fontId="29" fillId="0" borderId="0"/>
    <xf numFmtId="176" fontId="34" fillId="0" borderId="0"/>
    <xf numFmtId="176" fontId="34" fillId="0" borderId="0"/>
    <xf numFmtId="176" fontId="27" fillId="0" borderId="0"/>
    <xf numFmtId="176" fontId="27" fillId="0" borderId="0"/>
    <xf numFmtId="176" fontId="30" fillId="11" borderId="0" applyNumberFormat="0" applyBorder="0" applyAlignment="0" applyProtection="0"/>
    <xf numFmtId="176" fontId="30" fillId="11" borderId="0" applyNumberFormat="0" applyBorder="0" applyAlignment="0" applyProtection="0"/>
    <xf numFmtId="176" fontId="31" fillId="11" borderId="0" applyNumberFormat="0" applyBorder="0" applyAlignment="0" applyProtection="0"/>
    <xf numFmtId="176" fontId="30" fillId="11" borderId="0" applyNumberFormat="0" applyBorder="0" applyAlignment="0" applyProtection="0"/>
    <xf numFmtId="176" fontId="34" fillId="0" borderId="0"/>
    <xf numFmtId="176" fontId="34" fillId="0" borderId="0"/>
    <xf numFmtId="176" fontId="34" fillId="0" borderId="0"/>
    <xf numFmtId="176" fontId="27" fillId="0" borderId="0"/>
    <xf numFmtId="176" fontId="27" fillId="0" borderId="0"/>
    <xf numFmtId="176" fontId="28" fillId="0" borderId="0"/>
    <xf numFmtId="176" fontId="12" fillId="6" borderId="12" applyNumberFormat="0" applyAlignment="0" applyProtection="0"/>
    <xf numFmtId="176" fontId="12" fillId="6" borderId="12" applyNumberFormat="0" applyAlignment="0" applyProtection="0"/>
    <xf numFmtId="176" fontId="5" fillId="6" borderId="12" applyNumberFormat="0" applyAlignment="0" applyProtection="0"/>
    <xf numFmtId="176" fontId="12" fillId="6" borderId="12" applyNumberFormat="0" applyAlignment="0" applyProtection="0"/>
    <xf numFmtId="176" fontId="12" fillId="6" borderId="12" applyNumberFormat="0" applyAlignment="0" applyProtection="0"/>
    <xf numFmtId="176" fontId="12" fillId="6" borderId="12" applyNumberFormat="0" applyAlignment="0" applyProtection="0"/>
    <xf numFmtId="176" fontId="12" fillId="6" borderId="12" applyNumberFormat="0" applyAlignment="0" applyProtection="0"/>
    <xf numFmtId="176" fontId="12" fillId="6" borderId="12" applyNumberFormat="0" applyAlignment="0" applyProtection="0"/>
    <xf numFmtId="176" fontId="12" fillId="6" borderId="12" applyNumberFormat="0" applyAlignment="0" applyProtection="0"/>
    <xf numFmtId="176" fontId="23" fillId="24" borderId="9" applyNumberFormat="0" applyAlignment="0" applyProtection="0"/>
    <xf numFmtId="176" fontId="14" fillId="0" borderId="0" applyNumberFormat="0" applyFill="0" applyBorder="0" applyAlignment="0" applyProtection="0"/>
    <xf numFmtId="176" fontId="6" fillId="19" borderId="0" applyNumberFormat="0" applyBorder="0" applyAlignment="0" applyProtection="0"/>
    <xf numFmtId="176" fontId="6" fillId="21" borderId="0" applyNumberFormat="0" applyBorder="0" applyAlignment="0" applyProtection="0"/>
    <xf numFmtId="176" fontId="6" fillId="22" borderId="0" applyNumberFormat="0" applyBorder="0" applyAlignment="0" applyProtection="0"/>
    <xf numFmtId="176" fontId="6" fillId="16" borderId="0" applyNumberFormat="0" applyBorder="0" applyAlignment="0" applyProtection="0"/>
    <xf numFmtId="176" fontId="6" fillId="17" borderId="0" applyNumberFormat="0" applyBorder="0" applyAlignment="0" applyProtection="0"/>
    <xf numFmtId="176" fontId="6" fillId="15" borderId="0" applyNumberFormat="0" applyBorder="0" applyAlignment="0" applyProtection="0"/>
    <xf numFmtId="176" fontId="24" fillId="0" borderId="10" applyNumberFormat="0" applyFill="0" applyAlignment="0" applyProtection="0"/>
    <xf numFmtId="176" fontId="11" fillId="26" borderId="2" applyNumberFormat="0" applyAlignment="0" applyProtection="0"/>
    <xf numFmtId="176" fontId="9" fillId="24" borderId="1" applyNumberFormat="0" applyAlignment="0" applyProtection="0"/>
    <xf numFmtId="176" fontId="8" fillId="5" borderId="0" applyNumberFormat="0" applyBorder="0" applyAlignment="0" applyProtection="0"/>
    <xf numFmtId="176" fontId="27" fillId="0" borderId="0"/>
    <xf numFmtId="176" fontId="27" fillId="0" borderId="0"/>
    <xf numFmtId="176" fontId="27" fillId="0" borderId="0"/>
    <xf numFmtId="176" fontId="26" fillId="0" borderId="0" applyNumberFormat="0" applyFill="0" applyBorder="0" applyAlignment="0" applyProtection="0"/>
    <xf numFmtId="176" fontId="33" fillId="0" borderId="13" applyNumberFormat="0" applyFill="0" applyAlignment="0" applyProtection="0"/>
    <xf numFmtId="176" fontId="33" fillId="0" borderId="13" applyNumberFormat="0" applyFill="0" applyAlignment="0" applyProtection="0"/>
    <xf numFmtId="176" fontId="33" fillId="0" borderId="14" applyNumberFormat="0" applyFill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4" fontId="12" fillId="0" borderId="0" applyFill="0" applyBorder="0" applyAlignment="0" applyProtection="0"/>
    <xf numFmtId="168" fontId="12" fillId="0" borderId="0" applyFill="0" applyBorder="0" applyAlignment="0" applyProtection="0"/>
    <xf numFmtId="167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6" fontId="12" fillId="0" borderId="0" applyFill="0" applyBorder="0" applyAlignment="0" applyProtection="0"/>
    <xf numFmtId="169" fontId="12" fillId="0" borderId="0" applyFill="0" applyBorder="0" applyAlignment="0" applyProtection="0"/>
    <xf numFmtId="166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6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9" fontId="12" fillId="0" borderId="0" applyFill="0" applyBorder="0" applyAlignment="0" applyProtection="0"/>
    <xf numFmtId="164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9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7" fontId="12" fillId="0" borderId="0" applyFill="0" applyBorder="0" applyAlignment="0" applyProtection="0"/>
    <xf numFmtId="169" fontId="12" fillId="0" borderId="0" applyFill="0" applyBorder="0" applyAlignment="0" applyProtection="0"/>
    <xf numFmtId="176" fontId="22" fillId="8" borderId="1" applyNumberFormat="0" applyAlignment="0" applyProtection="0"/>
    <xf numFmtId="176" fontId="33" fillId="0" borderId="13" applyNumberFormat="0" applyFill="0" applyAlignment="0" applyProtection="0"/>
    <xf numFmtId="176" fontId="35" fillId="0" borderId="0"/>
    <xf numFmtId="176" fontId="36" fillId="0" borderId="0"/>
    <xf numFmtId="176" fontId="35" fillId="0" borderId="0"/>
    <xf numFmtId="176" fontId="37" fillId="0" borderId="0"/>
    <xf numFmtId="176" fontId="35" fillId="0" borderId="0"/>
    <xf numFmtId="176" fontId="27" fillId="0" borderId="0"/>
    <xf numFmtId="176" fontId="36" fillId="0" borderId="0"/>
    <xf numFmtId="176" fontId="4" fillId="0" borderId="0"/>
    <xf numFmtId="1" fontId="38" fillId="0" borderId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172" fontId="36" fillId="0" borderId="0" applyFill="0" applyBorder="0" applyAlignment="0" applyProtection="0"/>
    <xf numFmtId="172" fontId="36" fillId="0" borderId="0" applyFill="0" applyBorder="0" applyAlignment="0" applyProtection="0"/>
    <xf numFmtId="172" fontId="36" fillId="0" borderId="0" applyFill="0" applyBorder="0" applyAlignment="0" applyProtection="0"/>
    <xf numFmtId="176" fontId="4" fillId="0" borderId="0"/>
    <xf numFmtId="176" fontId="32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32" fillId="0" borderId="0"/>
    <xf numFmtId="176" fontId="27" fillId="0" borderId="0"/>
    <xf numFmtId="176" fontId="27" fillId="0" borderId="0"/>
    <xf numFmtId="176" fontId="27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7" fillId="0" borderId="0"/>
    <xf numFmtId="176" fontId="39" fillId="0" borderId="0"/>
    <xf numFmtId="173" fontId="35" fillId="0" borderId="0" applyFont="0" applyFill="0" applyBorder="0" applyAlignment="0" applyProtection="0"/>
    <xf numFmtId="176" fontId="27" fillId="0" borderId="0" applyFont="0" applyFill="0" applyBorder="0" applyAlignment="0" applyProtection="0"/>
    <xf numFmtId="39" fontId="32" fillId="0" borderId="25">
      <alignment horizontal="right" vertical="top" wrapText="1"/>
    </xf>
    <xf numFmtId="176" fontId="3" fillId="0" borderId="0"/>
    <xf numFmtId="176" fontId="3" fillId="0" borderId="0"/>
    <xf numFmtId="176" fontId="35" fillId="0" borderId="0" applyFont="0" applyBorder="0"/>
    <xf numFmtId="176" fontId="35" fillId="0" borderId="0"/>
    <xf numFmtId="176" fontId="41" fillId="0" borderId="0"/>
    <xf numFmtId="176" fontId="35" fillId="0" borderId="0"/>
    <xf numFmtId="176" fontId="32" fillId="0" borderId="0" applyBorder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2" fillId="0" borderId="0" applyBorder="0"/>
    <xf numFmtId="176" fontId="35" fillId="0" borderId="0" applyFont="0" applyBorder="0"/>
    <xf numFmtId="176" fontId="3" fillId="0" borderId="0"/>
    <xf numFmtId="176" fontId="3" fillId="0" borderId="0"/>
    <xf numFmtId="176" fontId="32" fillId="0" borderId="0" applyBorder="0"/>
    <xf numFmtId="176" fontId="35" fillId="0" borderId="0" applyFont="0" applyBorder="0"/>
    <xf numFmtId="176" fontId="32" fillId="0" borderId="0" applyBorder="0"/>
    <xf numFmtId="176" fontId="27" fillId="0" borderId="0"/>
    <xf numFmtId="176" fontId="27" fillId="0" borderId="0"/>
    <xf numFmtId="176" fontId="35" fillId="0" borderId="0"/>
    <xf numFmtId="176" fontId="42" fillId="0" borderId="0"/>
    <xf numFmtId="176" fontId="42" fillId="0" borderId="0"/>
    <xf numFmtId="176" fontId="42" fillId="0" borderId="0"/>
    <xf numFmtId="176" fontId="32" fillId="0" borderId="0"/>
    <xf numFmtId="176" fontId="35" fillId="0" borderId="0"/>
    <xf numFmtId="176" fontId="32" fillId="0" borderId="0"/>
    <xf numFmtId="176" fontId="35" fillId="0" borderId="0"/>
    <xf numFmtId="176" fontId="32" fillId="0" borderId="0"/>
    <xf numFmtId="176" fontId="35" fillId="0" borderId="0"/>
    <xf numFmtId="176" fontId="32" fillId="0" borderId="0"/>
    <xf numFmtId="176" fontId="35" fillId="0" borderId="0"/>
    <xf numFmtId="176" fontId="41" fillId="0" borderId="0"/>
    <xf numFmtId="176" fontId="35" fillId="0" borderId="0"/>
    <xf numFmtId="176" fontId="32" fillId="0" borderId="0"/>
    <xf numFmtId="176" fontId="35" fillId="0" borderId="0"/>
    <xf numFmtId="176" fontId="35" fillId="0" borderId="0"/>
    <xf numFmtId="176" fontId="35" fillId="0" borderId="0" applyFont="0" applyBorder="0"/>
    <xf numFmtId="176" fontId="32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42" fillId="0" borderId="0"/>
    <xf numFmtId="1" fontId="43" fillId="0" borderId="0"/>
    <xf numFmtId="176" fontId="32" fillId="0" borderId="26">
      <alignment horizontal="left" vertical="top" wrapText="1"/>
    </xf>
    <xf numFmtId="175" fontId="32" fillId="0" borderId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ill="0" applyBorder="0" applyAlignment="0" applyProtection="0"/>
    <xf numFmtId="173" fontId="35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6" fontId="2" fillId="0" borderId="0"/>
    <xf numFmtId="176" fontId="2" fillId="0" borderId="0"/>
    <xf numFmtId="0" fontId="32" fillId="0" borderId="0"/>
    <xf numFmtId="0" fontId="7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25" borderId="1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3" fillId="7" borderId="0" applyNumberFormat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0" fontId="1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2" fillId="11" borderId="1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5" fillId="0" borderId="3" applyNumberFormat="0" applyFill="0" applyAlignment="0" applyProtection="0"/>
    <xf numFmtId="0" fontId="17" fillId="0" borderId="5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12" fillId="6" borderId="12" applyNumberFormat="0" applyAlignment="0" applyProtection="0"/>
    <xf numFmtId="0" fontId="12" fillId="6" borderId="12" applyNumberFormat="0" applyAlignment="0" applyProtection="0"/>
    <xf numFmtId="0" fontId="5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23" fillId="24" borderId="9" applyNumberFormat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10" applyNumberFormat="0" applyFill="0" applyAlignment="0" applyProtection="0"/>
    <xf numFmtId="0" fontId="11" fillId="26" borderId="2" applyNumberFormat="0" applyAlignment="0" applyProtection="0"/>
    <xf numFmtId="0" fontId="9" fillId="24" borderId="1" applyNumberFormat="0" applyAlignment="0" applyProtection="0"/>
    <xf numFmtId="0" fontId="8" fillId="5" borderId="0" applyNumberFormat="0" applyBorder="0" applyAlignment="0" applyProtection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22" fillId="8" borderId="1" applyNumberFormat="0" applyAlignment="0" applyProtection="0"/>
    <xf numFmtId="0" fontId="33" fillId="0" borderId="13" applyNumberFormat="0" applyFill="0" applyAlignment="0" applyProtection="0"/>
    <xf numFmtId="0" fontId="35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7" fillId="0" borderId="0"/>
  </cellStyleXfs>
  <cellXfs count="617">
    <xf numFmtId="176" fontId="0" fillId="0" borderId="0" xfId="0"/>
    <xf numFmtId="49" fontId="44" fillId="0" borderId="0" xfId="320" applyNumberFormat="1" applyFont="1" applyFill="1" applyAlignment="1">
      <alignment vertical="center" wrapText="1"/>
    </xf>
    <xf numFmtId="49" fontId="44" fillId="0" borderId="0" xfId="320" applyNumberFormat="1" applyFont="1" applyFill="1" applyAlignment="1">
      <alignment vertical="top" wrapText="1"/>
    </xf>
    <xf numFmtId="176" fontId="45" fillId="0" borderId="0" xfId="0" applyFont="1" applyFill="1" applyBorder="1" applyAlignment="1" applyProtection="1">
      <alignment vertical="top"/>
    </xf>
    <xf numFmtId="49" fontId="40" fillId="0" borderId="0" xfId="320" applyNumberFormat="1" applyFont="1" applyAlignment="1">
      <alignment vertical="top" wrapText="1"/>
    </xf>
    <xf numFmtId="49" fontId="40" fillId="0" borderId="0" xfId="320" applyNumberFormat="1" applyFont="1" applyAlignment="1">
      <alignment vertical="center" wrapText="1"/>
    </xf>
    <xf numFmtId="178" fontId="47" fillId="0" borderId="0" xfId="567" applyNumberFormat="1" applyFont="1" applyAlignment="1">
      <alignment vertical="center"/>
    </xf>
    <xf numFmtId="2" fontId="47" fillId="0" borderId="0" xfId="567" applyNumberFormat="1" applyFont="1" applyFill="1" applyAlignment="1">
      <alignment vertical="center"/>
    </xf>
    <xf numFmtId="176" fontId="53" fillId="0" borderId="0" xfId="0" applyFont="1"/>
    <xf numFmtId="176" fontId="57" fillId="0" borderId="0" xfId="0" applyFont="1"/>
    <xf numFmtId="176" fontId="46" fillId="0" borderId="0" xfId="0" applyFont="1"/>
    <xf numFmtId="176" fontId="54" fillId="0" borderId="0" xfId="0" applyFont="1"/>
    <xf numFmtId="176" fontId="46" fillId="0" borderId="0" xfId="0" applyFont="1" applyAlignment="1"/>
    <xf numFmtId="176" fontId="47" fillId="0" borderId="0" xfId="0" applyFont="1"/>
    <xf numFmtId="176" fontId="55" fillId="0" borderId="0" xfId="0" applyFont="1"/>
    <xf numFmtId="179" fontId="53" fillId="0" borderId="0" xfId="0" applyNumberFormat="1" applyFont="1"/>
    <xf numFmtId="179" fontId="0" fillId="0" borderId="0" xfId="0" applyNumberFormat="1"/>
    <xf numFmtId="176" fontId="56" fillId="0" borderId="30" xfId="0" applyFont="1" applyBorder="1"/>
    <xf numFmtId="176" fontId="56" fillId="0" borderId="19" xfId="0" applyFont="1" applyBorder="1"/>
    <xf numFmtId="179" fontId="56" fillId="0" borderId="19" xfId="0" applyNumberFormat="1" applyFont="1" applyBorder="1"/>
    <xf numFmtId="179" fontId="56" fillId="0" borderId="30" xfId="0" applyNumberFormat="1" applyFont="1" applyBorder="1" applyAlignment="1">
      <alignment horizontal="center" vertical="center" wrapText="1"/>
    </xf>
    <xf numFmtId="176" fontId="56" fillId="0" borderId="19" xfId="0" applyFont="1" applyBorder="1" applyAlignment="1">
      <alignment vertical="center" wrapText="1"/>
    </xf>
    <xf numFmtId="179" fontId="56" fillId="0" borderId="19" xfId="0" applyNumberFormat="1" applyFont="1" applyBorder="1" applyAlignment="1">
      <alignment horizontal="center" vertical="center" wrapText="1"/>
    </xf>
    <xf numFmtId="176" fontId="56" fillId="0" borderId="19" xfId="0" applyFont="1" applyBorder="1" applyAlignment="1">
      <alignment horizontal="center" vertical="center" wrapText="1"/>
    </xf>
    <xf numFmtId="178" fontId="53" fillId="0" borderId="0" xfId="0" applyNumberFormat="1" applyFont="1"/>
    <xf numFmtId="178" fontId="56" fillId="0" borderId="20" xfId="0" applyNumberFormat="1" applyFont="1" applyBorder="1"/>
    <xf numFmtId="178" fontId="56" fillId="0" borderId="20" xfId="192" applyNumberFormat="1" applyFont="1" applyBorder="1" applyAlignment="1">
      <alignment vertical="center" wrapText="1"/>
    </xf>
    <xf numFmtId="178" fontId="0" fillId="0" borderId="0" xfId="0" applyNumberFormat="1"/>
    <xf numFmtId="176" fontId="46" fillId="0" borderId="0" xfId="0" applyFont="1" applyAlignment="1">
      <alignment horizontal="right"/>
    </xf>
    <xf numFmtId="176" fontId="49" fillId="0" borderId="0" xfId="0" applyFont="1"/>
    <xf numFmtId="2" fontId="47" fillId="0" borderId="0" xfId="567" applyNumberFormat="1" applyFont="1" applyFill="1" applyBorder="1" applyAlignment="1">
      <alignment vertical="center"/>
    </xf>
    <xf numFmtId="178" fontId="47" fillId="0" borderId="0" xfId="567" applyNumberFormat="1" applyFont="1" applyBorder="1" applyAlignment="1">
      <alignment vertical="center"/>
    </xf>
    <xf numFmtId="49" fontId="46" fillId="0" borderId="0" xfId="567" applyNumberFormat="1" applyFont="1" applyAlignment="1">
      <alignment vertical="center"/>
    </xf>
    <xf numFmtId="49" fontId="46" fillId="0" borderId="0" xfId="567" applyNumberFormat="1" applyFont="1" applyAlignment="1">
      <alignment vertical="center" wrapText="1"/>
    </xf>
    <xf numFmtId="178" fontId="46" fillId="0" borderId="0" xfId="567" applyNumberFormat="1" applyFont="1" applyAlignment="1">
      <alignment horizontal="right" vertical="center"/>
    </xf>
    <xf numFmtId="178" fontId="46" fillId="0" borderId="0" xfId="567" applyNumberFormat="1" applyFont="1" applyBorder="1" applyAlignment="1">
      <alignment horizontal="right" vertical="center"/>
    </xf>
    <xf numFmtId="49" fontId="46" fillId="0" borderId="0" xfId="567" applyNumberFormat="1" applyFont="1" applyBorder="1" applyAlignment="1">
      <alignment vertical="center"/>
    </xf>
    <xf numFmtId="49" fontId="46" fillId="0" borderId="0" xfId="567" applyNumberFormat="1" applyFont="1" applyBorder="1" applyAlignment="1">
      <alignment vertical="center" wrapText="1"/>
    </xf>
    <xf numFmtId="180" fontId="56" fillId="0" borderId="30" xfId="0" applyNumberFormat="1" applyFont="1" applyBorder="1" applyAlignment="1">
      <alignment horizontal="center" vertical="center" wrapText="1"/>
    </xf>
    <xf numFmtId="180" fontId="56" fillId="0" borderId="19" xfId="0" applyNumberFormat="1" applyFont="1" applyBorder="1" applyAlignment="1">
      <alignment horizontal="center" vertical="center" wrapText="1"/>
    </xf>
    <xf numFmtId="180" fontId="49" fillId="0" borderId="0" xfId="0" applyNumberFormat="1" applyFont="1"/>
    <xf numFmtId="180" fontId="56" fillId="0" borderId="19" xfId="0" applyNumberFormat="1" applyFont="1" applyBorder="1"/>
    <xf numFmtId="176" fontId="56" fillId="0" borderId="18" xfId="0" applyFont="1" applyFill="1" applyBorder="1" applyAlignment="1">
      <alignment vertical="center" wrapText="1"/>
    </xf>
    <xf numFmtId="179" fontId="56" fillId="0" borderId="21" xfId="0" applyNumberFormat="1" applyFont="1" applyBorder="1" applyAlignment="1">
      <alignment horizontal="center" vertical="center" wrapText="1"/>
    </xf>
    <xf numFmtId="176" fontId="56" fillId="0" borderId="21" xfId="0" applyFont="1" applyBorder="1" applyAlignment="1">
      <alignment horizontal="center" vertical="center" wrapText="1"/>
    </xf>
    <xf numFmtId="178" fontId="56" fillId="0" borderId="31" xfId="192" applyNumberFormat="1" applyFont="1" applyBorder="1" applyAlignment="1">
      <alignment vertical="center" wrapText="1"/>
    </xf>
    <xf numFmtId="179" fontId="0" fillId="0" borderId="18" xfId="0" applyNumberFormat="1" applyBorder="1"/>
    <xf numFmtId="176" fontId="0" fillId="0" borderId="19" xfId="0" applyBorder="1"/>
    <xf numFmtId="178" fontId="49" fillId="0" borderId="20" xfId="0" applyNumberFormat="1" applyFont="1" applyBorder="1"/>
    <xf numFmtId="178" fontId="56" fillId="0" borderId="19" xfId="0" applyNumberFormat="1" applyFont="1" applyBorder="1"/>
    <xf numFmtId="178" fontId="56" fillId="0" borderId="19" xfId="192" applyNumberFormat="1" applyFont="1" applyBorder="1" applyAlignment="1">
      <alignment vertical="center" wrapText="1"/>
    </xf>
    <xf numFmtId="178" fontId="56" fillId="0" borderId="21" xfId="192" applyNumberFormat="1" applyFont="1" applyBorder="1" applyAlignment="1">
      <alignment vertical="center" wrapText="1"/>
    </xf>
    <xf numFmtId="178" fontId="0" fillId="0" borderId="19" xfId="0" applyNumberFormat="1" applyBorder="1"/>
    <xf numFmtId="178" fontId="49" fillId="0" borderId="0" xfId="0" applyNumberFormat="1" applyFont="1"/>
    <xf numFmtId="49" fontId="48" fillId="0" borderId="0" xfId="320" applyNumberFormat="1" applyFont="1" applyAlignment="1">
      <alignment vertical="center"/>
    </xf>
    <xf numFmtId="4" fontId="49" fillId="0" borderId="0" xfId="320" applyNumberFormat="1" applyFont="1" applyBorder="1" applyAlignment="1">
      <alignment vertical="center"/>
    </xf>
    <xf numFmtId="176" fontId="49" fillId="0" borderId="0" xfId="320" applyFont="1" applyBorder="1" applyAlignment="1">
      <alignment vertical="center"/>
    </xf>
    <xf numFmtId="49" fontId="49" fillId="0" borderId="0" xfId="320" applyNumberFormat="1" applyFont="1" applyFill="1" applyAlignment="1">
      <alignment vertical="center" wrapText="1"/>
    </xf>
    <xf numFmtId="49" fontId="49" fillId="0" borderId="0" xfId="320" applyNumberFormat="1" applyFont="1" applyAlignment="1">
      <alignment vertical="top" wrapText="1"/>
    </xf>
    <xf numFmtId="4" fontId="52" fillId="0" borderId="0" xfId="320" applyNumberFormat="1" applyFont="1" applyAlignment="1">
      <alignment horizontal="left" vertical="top" wrapText="1"/>
    </xf>
    <xf numFmtId="176" fontId="48" fillId="0" borderId="0" xfId="320" applyFont="1" applyBorder="1" applyAlignment="1">
      <alignment vertical="center"/>
    </xf>
    <xf numFmtId="49" fontId="48" fillId="0" borderId="0" xfId="320" applyNumberFormat="1" applyFont="1" applyFill="1" applyBorder="1" applyAlignment="1">
      <alignment vertical="center" wrapText="1"/>
    </xf>
    <xf numFmtId="49" fontId="48" fillId="0" borderId="0" xfId="320" applyNumberFormat="1" applyFont="1" applyFill="1" applyBorder="1" applyAlignment="1">
      <alignment vertical="top" wrapText="1"/>
    </xf>
    <xf numFmtId="4" fontId="58" fillId="0" borderId="0" xfId="320" applyNumberFormat="1" applyFont="1" applyFill="1" applyBorder="1" applyAlignment="1">
      <alignment horizontal="left" vertical="top" wrapText="1"/>
    </xf>
    <xf numFmtId="49" fontId="49" fillId="0" borderId="0" xfId="320" applyNumberFormat="1" applyFont="1" applyFill="1" applyBorder="1" applyAlignment="1">
      <alignment vertical="center" wrapText="1"/>
    </xf>
    <xf numFmtId="49" fontId="49" fillId="0" borderId="0" xfId="320" applyNumberFormat="1" applyFont="1" applyBorder="1" applyAlignment="1">
      <alignment vertical="top" wrapText="1"/>
    </xf>
    <xf numFmtId="4" fontId="52" fillId="0" borderId="0" xfId="320" applyNumberFormat="1" applyFont="1" applyBorder="1" applyAlignment="1">
      <alignment horizontal="left" vertical="top" wrapText="1"/>
    </xf>
    <xf numFmtId="176" fontId="48" fillId="27" borderId="21" xfId="150" applyNumberFormat="1" applyFont="1" applyFill="1" applyBorder="1" applyAlignment="1" applyProtection="1"/>
    <xf numFmtId="49" fontId="59" fillId="27" borderId="21" xfId="320" applyNumberFormat="1" applyFont="1" applyFill="1" applyBorder="1" applyAlignment="1">
      <alignment vertical="top" wrapText="1"/>
    </xf>
    <xf numFmtId="4" fontId="60" fillId="27" borderId="21" xfId="320" applyNumberFormat="1" applyFont="1" applyFill="1" applyBorder="1" applyAlignment="1">
      <alignment horizontal="left" vertical="top" wrapText="1"/>
    </xf>
    <xf numFmtId="4" fontId="59" fillId="0" borderId="0" xfId="320" applyNumberFormat="1" applyFont="1" applyFill="1" applyBorder="1" applyAlignment="1">
      <alignment vertical="center"/>
    </xf>
    <xf numFmtId="176" fontId="59" fillId="0" borderId="0" xfId="320" applyFont="1" applyFill="1" applyBorder="1" applyAlignment="1">
      <alignment horizontal="center" vertical="center"/>
    </xf>
    <xf numFmtId="176" fontId="59" fillId="0" borderId="0" xfId="320" applyFont="1" applyFill="1" applyBorder="1" applyAlignment="1">
      <alignment vertical="center"/>
    </xf>
    <xf numFmtId="170" fontId="49" fillId="0" borderId="0" xfId="150" applyNumberFormat="1" applyFont="1" applyFill="1" applyBorder="1" applyAlignment="1" applyProtection="1">
      <alignment horizontal="center"/>
    </xf>
    <xf numFmtId="176" fontId="48" fillId="0" borderId="0" xfId="195" applyNumberFormat="1" applyFont="1" applyFill="1" applyBorder="1" applyAlignment="1" applyProtection="1"/>
    <xf numFmtId="176" fontId="49" fillId="0" borderId="0" xfId="150" applyNumberFormat="1" applyFont="1" applyFill="1" applyBorder="1" applyAlignment="1" applyProtection="1">
      <alignment horizontal="center" vertical="top"/>
    </xf>
    <xf numFmtId="171" fontId="49" fillId="0" borderId="0" xfId="150" applyNumberFormat="1" applyFont="1" applyFill="1" applyBorder="1" applyAlignment="1" applyProtection="1">
      <alignment horizontal="center" vertical="top"/>
    </xf>
    <xf numFmtId="176" fontId="49" fillId="0" borderId="0" xfId="150" applyFont="1" applyFill="1" applyAlignment="1" applyProtection="1">
      <alignment wrapText="1"/>
      <protection locked="0"/>
    </xf>
    <xf numFmtId="176" fontId="49" fillId="0" borderId="0" xfId="150" applyFont="1" applyFill="1" applyAlignment="1" applyProtection="1">
      <alignment horizontal="center" wrapText="1"/>
      <protection locked="0"/>
    </xf>
    <xf numFmtId="176" fontId="48" fillId="0" borderId="0" xfId="150" applyFont="1" applyFill="1" applyAlignment="1" applyProtection="1">
      <alignment horizontal="left" wrapText="1"/>
      <protection locked="0"/>
    </xf>
    <xf numFmtId="176" fontId="49" fillId="0" borderId="0" xfId="150" applyFont="1" applyFill="1" applyAlignment="1" applyProtection="1">
      <alignment horizontal="center" vertical="center"/>
    </xf>
    <xf numFmtId="176" fontId="49" fillId="0" borderId="0" xfId="150" applyFont="1" applyFill="1" applyAlignment="1" applyProtection="1">
      <alignment horizontal="left" wrapText="1"/>
      <protection locked="0"/>
    </xf>
    <xf numFmtId="176" fontId="49" fillId="0" borderId="21" xfId="150" applyFont="1" applyFill="1" applyBorder="1" applyAlignment="1" applyProtection="1">
      <alignment wrapText="1"/>
      <protection locked="0"/>
    </xf>
    <xf numFmtId="170" fontId="48" fillId="0" borderId="21" xfId="150" applyNumberFormat="1" applyFont="1" applyFill="1" applyBorder="1" applyAlignment="1" applyProtection="1">
      <alignment horizontal="left"/>
    </xf>
    <xf numFmtId="176" fontId="49" fillId="0" borderId="21" xfId="192" applyNumberFormat="1" applyFont="1" applyFill="1" applyBorder="1" applyAlignment="1" applyProtection="1">
      <alignment horizontal="center" vertical="top"/>
    </xf>
    <xf numFmtId="171" fontId="48" fillId="0" borderId="21" xfId="192" applyNumberFormat="1" applyFont="1" applyFill="1" applyBorder="1" applyAlignment="1" applyProtection="1">
      <alignment horizontal="center" vertical="top"/>
    </xf>
    <xf numFmtId="176" fontId="48" fillId="27" borderId="21" xfId="150" applyNumberFormat="1" applyFont="1" applyFill="1" applyBorder="1" applyAlignment="1" applyProtection="1">
      <alignment vertical="center"/>
    </xf>
    <xf numFmtId="49" fontId="61" fillId="0" borderId="0" xfId="150" applyNumberFormat="1" applyFont="1" applyFill="1" applyAlignment="1" applyProtection="1">
      <alignment horizontal="left" vertical="top" wrapText="1"/>
    </xf>
    <xf numFmtId="49" fontId="61" fillId="0" borderId="0" xfId="150" applyNumberFormat="1" applyFont="1" applyAlignment="1">
      <alignment horizontal="left" vertical="top" wrapText="1"/>
    </xf>
    <xf numFmtId="176" fontId="49" fillId="0" borderId="0" xfId="0" applyFont="1" applyAlignment="1">
      <alignment horizontal="left" vertical="top" wrapText="1"/>
    </xf>
    <xf numFmtId="170" fontId="48" fillId="0" borderId="0" xfId="150" applyNumberFormat="1" applyFont="1" applyFill="1" applyAlignment="1" applyProtection="1">
      <alignment horizontal="center"/>
    </xf>
    <xf numFmtId="170" fontId="48" fillId="27" borderId="15" xfId="203" applyNumberFormat="1" applyFont="1" applyFill="1" applyBorder="1" applyAlignment="1" applyProtection="1">
      <alignment horizontal="center" vertical="center"/>
    </xf>
    <xf numFmtId="176" fontId="48" fillId="27" borderId="16" xfId="150" applyNumberFormat="1" applyFont="1" applyFill="1" applyBorder="1" applyAlignment="1" applyProtection="1">
      <alignment horizontal="center" vertical="center"/>
    </xf>
    <xf numFmtId="176" fontId="48" fillId="27" borderId="16" xfId="150" applyNumberFormat="1" applyFont="1" applyFill="1" applyBorder="1" applyAlignment="1" applyProtection="1">
      <alignment horizontal="center" vertical="top"/>
    </xf>
    <xf numFmtId="171" fontId="48" fillId="27" borderId="16" xfId="150" applyNumberFormat="1" applyFont="1" applyFill="1" applyBorder="1" applyAlignment="1" applyProtection="1">
      <alignment horizontal="center" vertical="top"/>
    </xf>
    <xf numFmtId="176" fontId="49" fillId="0" borderId="0" xfId="150" applyFont="1" applyFill="1" applyBorder="1" applyAlignment="1" applyProtection="1">
      <alignment vertical="center" wrapText="1"/>
      <protection locked="0"/>
    </xf>
    <xf numFmtId="170" fontId="49" fillId="0" borderId="0" xfId="250" applyNumberFormat="1" applyFont="1" applyFill="1" applyBorder="1" applyAlignment="1" applyProtection="1">
      <alignment horizontal="center" vertical="top"/>
    </xf>
    <xf numFmtId="176" fontId="49" fillId="0" borderId="0" xfId="150" applyFont="1" applyAlignment="1">
      <alignment horizontal="left" vertical="top" wrapText="1"/>
    </xf>
    <xf numFmtId="176" fontId="49" fillId="0" borderId="0" xfId="245" applyNumberFormat="1" applyFont="1" applyFill="1" applyBorder="1" applyAlignment="1" applyProtection="1">
      <alignment horizontal="center" vertical="top"/>
    </xf>
    <xf numFmtId="4" fontId="49" fillId="0" borderId="0" xfId="320" applyNumberFormat="1" applyFont="1" applyFill="1" applyAlignment="1">
      <alignment horizontal="center" vertical="top" wrapText="1"/>
    </xf>
    <xf numFmtId="2" fontId="49" fillId="0" borderId="0" xfId="150" applyNumberFormat="1" applyFont="1" applyFill="1" applyBorder="1" applyAlignment="1" applyProtection="1">
      <alignment horizontal="center" vertical="top"/>
    </xf>
    <xf numFmtId="176" fontId="48" fillId="27" borderId="0" xfId="150" applyNumberFormat="1" applyFont="1" applyFill="1" applyBorder="1" applyAlignment="1" applyProtection="1">
      <alignment vertical="center"/>
    </xf>
    <xf numFmtId="176" fontId="49" fillId="27" borderId="0" xfId="245" applyNumberFormat="1" applyFont="1" applyFill="1" applyBorder="1" applyAlignment="1" applyProtection="1">
      <alignment horizontal="center" vertical="top"/>
    </xf>
    <xf numFmtId="4" fontId="60" fillId="27" borderId="0" xfId="320" applyNumberFormat="1" applyFont="1" applyFill="1" applyBorder="1" applyAlignment="1">
      <alignment horizontal="center" vertical="top" wrapText="1"/>
    </xf>
    <xf numFmtId="176" fontId="49" fillId="0" borderId="0" xfId="320" applyNumberFormat="1" applyFont="1" applyFill="1" applyAlignment="1">
      <alignment vertical="top" wrapText="1"/>
    </xf>
    <xf numFmtId="176" fontId="51" fillId="0" borderId="0" xfId="320" applyNumberFormat="1" applyFont="1" applyFill="1" applyAlignment="1">
      <alignment vertical="center" wrapText="1"/>
    </xf>
    <xf numFmtId="176" fontId="49" fillId="0" borderId="0" xfId="150" applyNumberFormat="1" applyFont="1" applyFill="1" applyBorder="1" applyAlignment="1" applyProtection="1">
      <alignment horizontal="left" vertical="top" wrapText="1"/>
    </xf>
    <xf numFmtId="49" fontId="58" fillId="0" borderId="0" xfId="320" applyNumberFormat="1" applyFont="1" applyAlignment="1">
      <alignment vertical="center"/>
    </xf>
    <xf numFmtId="4" fontId="49" fillId="0" borderId="0" xfId="320" applyNumberFormat="1" applyFont="1" applyAlignment="1">
      <alignment vertical="top" wrapText="1"/>
    </xf>
    <xf numFmtId="170" fontId="49" fillId="0" borderId="0" xfId="150" applyNumberFormat="1" applyFont="1" applyFill="1" applyBorder="1" applyAlignment="1" applyProtection="1">
      <alignment horizontal="left" wrapText="1"/>
    </xf>
    <xf numFmtId="176" fontId="49" fillId="0" borderId="0" xfId="192" applyNumberFormat="1" applyFont="1" applyFill="1" applyBorder="1" applyAlignment="1" applyProtection="1">
      <alignment horizontal="center" vertical="top"/>
    </xf>
    <xf numFmtId="176" fontId="49" fillId="0" borderId="18" xfId="150" applyFont="1" applyFill="1" applyBorder="1" applyAlignment="1" applyProtection="1">
      <alignment vertical="center" wrapText="1"/>
      <protection locked="0"/>
    </xf>
    <xf numFmtId="170" fontId="48" fillId="0" borderId="19" xfId="150" applyNumberFormat="1" applyFont="1" applyFill="1" applyBorder="1" applyAlignment="1" applyProtection="1">
      <alignment horizontal="left" vertical="center"/>
    </xf>
    <xf numFmtId="176" fontId="49" fillId="0" borderId="19" xfId="192" applyNumberFormat="1" applyFont="1" applyFill="1" applyBorder="1" applyAlignment="1" applyProtection="1">
      <alignment horizontal="center" vertical="top"/>
    </xf>
    <xf numFmtId="171" fontId="48" fillId="0" borderId="19" xfId="192" applyNumberFormat="1" applyFont="1" applyFill="1" applyBorder="1" applyAlignment="1" applyProtection="1">
      <alignment horizontal="center" vertical="top"/>
    </xf>
    <xf numFmtId="176" fontId="49" fillId="0" borderId="0" xfId="150" applyFont="1" applyFill="1" applyAlignment="1" applyProtection="1">
      <alignment vertical="center" wrapText="1"/>
      <protection locked="0"/>
    </xf>
    <xf numFmtId="176" fontId="49" fillId="0" borderId="0" xfId="150" applyFont="1" applyFill="1" applyBorder="1" applyAlignment="1" applyProtection="1">
      <alignment wrapText="1"/>
      <protection locked="0"/>
    </xf>
    <xf numFmtId="170" fontId="48" fillId="0" borderId="0" xfId="150" applyNumberFormat="1" applyFont="1" applyFill="1" applyBorder="1" applyAlignment="1" applyProtection="1">
      <alignment horizontal="left"/>
    </xf>
    <xf numFmtId="171" fontId="48" fillId="0" borderId="0" xfId="192" applyNumberFormat="1" applyFont="1" applyFill="1" applyBorder="1" applyAlignment="1" applyProtection="1">
      <alignment horizontal="center" vertical="top"/>
    </xf>
    <xf numFmtId="176" fontId="48" fillId="27" borderId="0" xfId="150" applyFont="1" applyFill="1" applyBorder="1" applyAlignment="1">
      <alignment vertical="center"/>
    </xf>
    <xf numFmtId="176" fontId="49" fillId="27" borderId="0" xfId="150" applyFont="1" applyFill="1" applyAlignment="1" applyProtection="1">
      <alignment vertical="top" wrapText="1"/>
    </xf>
    <xf numFmtId="176" fontId="48" fillId="27" borderId="0" xfId="150" applyNumberFormat="1" applyFont="1" applyFill="1" applyAlignment="1" applyProtection="1">
      <alignment horizontal="center" vertical="top"/>
    </xf>
    <xf numFmtId="171" fontId="49" fillId="27" borderId="0" xfId="150" applyNumberFormat="1" applyFont="1" applyFill="1" applyAlignment="1" applyProtection="1">
      <alignment horizontal="center" vertical="top"/>
    </xf>
    <xf numFmtId="176" fontId="48" fillId="0" borderId="0" xfId="150" applyNumberFormat="1" applyFont="1" applyFill="1" applyBorder="1" applyAlignment="1" applyProtection="1">
      <alignment vertical="center"/>
    </xf>
    <xf numFmtId="170" fontId="48" fillId="0" borderId="15" xfId="203" applyNumberFormat="1" applyFont="1" applyFill="1" applyBorder="1" applyAlignment="1" applyProtection="1">
      <alignment horizontal="center" vertical="center"/>
    </xf>
    <xf numFmtId="176" fontId="48" fillId="0" borderId="16" xfId="150" applyNumberFormat="1" applyFont="1" applyFill="1" applyBorder="1" applyAlignment="1" applyProtection="1">
      <alignment horizontal="center" vertical="center"/>
    </xf>
    <xf numFmtId="176" fontId="48" fillId="0" borderId="16" xfId="150" applyNumberFormat="1" applyFont="1" applyFill="1" applyBorder="1" applyAlignment="1" applyProtection="1">
      <alignment horizontal="center" vertical="top"/>
    </xf>
    <xf numFmtId="171" fontId="48" fillId="0" borderId="16" xfId="150" applyNumberFormat="1" applyFont="1" applyFill="1" applyBorder="1" applyAlignment="1" applyProtection="1">
      <alignment horizontal="center" vertical="top"/>
    </xf>
    <xf numFmtId="176" fontId="49" fillId="0" borderId="0" xfId="245" applyNumberFormat="1" applyFont="1" applyAlignment="1">
      <alignment horizontal="center" vertical="top"/>
    </xf>
    <xf numFmtId="2" fontId="49" fillId="0" borderId="0" xfId="150" applyNumberFormat="1" applyFont="1" applyFill="1" applyAlignment="1" applyProtection="1">
      <alignment horizontal="center" vertical="top" wrapText="1"/>
    </xf>
    <xf numFmtId="2" fontId="49" fillId="0" borderId="0" xfId="150" applyNumberFormat="1" applyFont="1" applyAlignment="1">
      <alignment horizontal="center" vertical="top" wrapText="1"/>
    </xf>
    <xf numFmtId="49" fontId="52" fillId="0" borderId="0" xfId="150" applyNumberFormat="1" applyFont="1" applyFill="1" applyAlignment="1" applyProtection="1">
      <alignment horizontal="right" wrapText="1"/>
      <protection locked="0"/>
    </xf>
    <xf numFmtId="176" fontId="49" fillId="0" borderId="0" xfId="245" applyNumberFormat="1" applyFont="1" applyFill="1" applyBorder="1" applyAlignment="1" applyProtection="1">
      <alignment horizontal="left" vertical="top"/>
    </xf>
    <xf numFmtId="170" fontId="49" fillId="0" borderId="22" xfId="150" applyNumberFormat="1" applyFont="1" applyFill="1" applyBorder="1" applyAlignment="1" applyProtection="1">
      <alignment horizontal="center" vertical="center"/>
    </xf>
    <xf numFmtId="176" fontId="48" fillId="0" borderId="23" xfId="278" applyNumberFormat="1" applyFont="1" applyBorder="1" applyAlignment="1">
      <alignment horizontal="left" vertical="center"/>
    </xf>
    <xf numFmtId="176" fontId="49" fillId="0" borderId="23" xfId="192" applyNumberFormat="1" applyFont="1" applyFill="1" applyBorder="1" applyAlignment="1" applyProtection="1">
      <alignment horizontal="center" vertical="top"/>
    </xf>
    <xf numFmtId="171" fontId="48" fillId="0" borderId="23" xfId="192" applyNumberFormat="1" applyFont="1" applyFill="1" applyBorder="1" applyAlignment="1" applyProtection="1">
      <alignment horizontal="center" vertical="top"/>
    </xf>
    <xf numFmtId="176" fontId="48" fillId="0" borderId="0" xfId="278" applyNumberFormat="1" applyFont="1" applyFill="1" applyBorder="1" applyAlignment="1" applyProtection="1">
      <alignment horizontal="left" vertical="center"/>
    </xf>
    <xf numFmtId="176" fontId="48" fillId="27" borderId="28" xfId="150" applyNumberFormat="1" applyFont="1" applyFill="1" applyBorder="1" applyAlignment="1" applyProtection="1">
      <alignment vertical="center"/>
    </xf>
    <xf numFmtId="176" fontId="49" fillId="27" borderId="0" xfId="192" applyNumberFormat="1" applyFont="1" applyFill="1" applyBorder="1" applyAlignment="1" applyProtection="1">
      <alignment horizontal="center" vertical="top"/>
    </xf>
    <xf numFmtId="171" fontId="48" fillId="27" borderId="0" xfId="192" applyNumberFormat="1" applyFont="1" applyFill="1" applyBorder="1" applyAlignment="1" applyProtection="1">
      <alignment horizontal="center" vertical="top"/>
    </xf>
    <xf numFmtId="176" fontId="49" fillId="0" borderId="0" xfId="107" applyFont="1" applyFill="1" applyBorder="1" applyAlignment="1">
      <alignment horizontal="left" vertical="top" wrapText="1"/>
    </xf>
    <xf numFmtId="4" fontId="49" fillId="0" borderId="0" xfId="320" applyNumberFormat="1" applyFont="1" applyFill="1" applyBorder="1" applyAlignment="1">
      <alignment horizontal="center" vertical="top" wrapText="1"/>
    </xf>
    <xf numFmtId="4" fontId="60" fillId="0" borderId="27" xfId="320" applyNumberFormat="1" applyFont="1" applyFill="1" applyBorder="1" applyAlignment="1">
      <alignment vertical="center"/>
    </xf>
    <xf numFmtId="176" fontId="60" fillId="0" borderId="27" xfId="320" applyFont="1" applyFill="1" applyBorder="1" applyAlignment="1">
      <alignment vertical="center"/>
    </xf>
    <xf numFmtId="176" fontId="60" fillId="0" borderId="27" xfId="320" applyFont="1" applyBorder="1" applyAlignment="1">
      <alignment vertical="center"/>
    </xf>
    <xf numFmtId="176" fontId="49" fillId="0" borderId="0" xfId="107" applyFont="1" applyFill="1" applyBorder="1" applyAlignment="1">
      <alignment horizontal="right" vertical="top" wrapText="1"/>
    </xf>
    <xf numFmtId="4" fontId="49" fillId="0" borderId="0" xfId="320" applyNumberFormat="1" applyFont="1" applyFill="1" applyBorder="1" applyAlignment="1">
      <alignment vertical="top" wrapText="1"/>
    </xf>
    <xf numFmtId="4" fontId="49" fillId="0" borderId="27" xfId="320" applyNumberFormat="1" applyFont="1" applyBorder="1" applyAlignment="1">
      <alignment vertical="center"/>
    </xf>
    <xf numFmtId="176" fontId="49" fillId="0" borderId="27" xfId="320" applyFont="1" applyBorder="1" applyAlignment="1">
      <alignment vertical="center"/>
    </xf>
    <xf numFmtId="4" fontId="49" fillId="0" borderId="27" xfId="320" applyNumberFormat="1" applyFont="1" applyFill="1" applyBorder="1" applyAlignment="1">
      <alignment vertical="center"/>
    </xf>
    <xf numFmtId="176" fontId="49" fillId="0" borderId="27" xfId="320" applyFont="1" applyFill="1" applyBorder="1" applyAlignment="1">
      <alignment vertical="center"/>
    </xf>
    <xf numFmtId="0" fontId="49" fillId="0" borderId="0" xfId="245" applyNumberFormat="1" applyFont="1" applyFill="1" applyBorder="1" applyAlignment="1" applyProtection="1">
      <alignment horizontal="center" vertical="top"/>
    </xf>
    <xf numFmtId="2" fontId="49" fillId="0" borderId="27" xfId="150" applyNumberFormat="1" applyFont="1" applyFill="1" applyBorder="1" applyAlignment="1" applyProtection="1">
      <alignment horizontal="center"/>
    </xf>
    <xf numFmtId="4" fontId="49" fillId="0" borderId="27" xfId="320" applyNumberFormat="1" applyFont="1" applyFill="1" applyBorder="1" applyAlignment="1">
      <alignment vertical="top"/>
    </xf>
    <xf numFmtId="176" fontId="49" fillId="0" borderId="27" xfId="320" applyFont="1" applyFill="1" applyBorder="1" applyAlignment="1">
      <alignment vertical="top"/>
    </xf>
    <xf numFmtId="0" fontId="49" fillId="0" borderId="0" xfId="150" applyNumberFormat="1" applyFont="1" applyAlignment="1">
      <alignment horizontal="left" vertical="top" wrapText="1"/>
    </xf>
    <xf numFmtId="4" fontId="49" fillId="0" borderId="0" xfId="320" applyNumberFormat="1" applyFont="1" applyFill="1" applyBorder="1" applyAlignment="1">
      <alignment vertical="center" wrapText="1"/>
    </xf>
    <xf numFmtId="176" fontId="48" fillId="0" borderId="23" xfId="278" applyNumberFormat="1" applyFont="1" applyFill="1" applyBorder="1" applyAlignment="1" applyProtection="1">
      <alignment horizontal="right" vertical="center"/>
    </xf>
    <xf numFmtId="4" fontId="49" fillId="0" borderId="0" xfId="320" applyNumberFormat="1" applyFont="1" applyAlignment="1">
      <alignment horizontal="left" vertical="top" wrapText="1"/>
    </xf>
    <xf numFmtId="4" fontId="49" fillId="0" borderId="0" xfId="320" applyNumberFormat="1" applyFont="1" applyFill="1" applyAlignment="1">
      <alignment vertical="top" wrapText="1"/>
    </xf>
    <xf numFmtId="49" fontId="48" fillId="0" borderId="0" xfId="320" applyNumberFormat="1" applyFont="1" applyBorder="1" applyAlignment="1">
      <alignment vertical="center"/>
    </xf>
    <xf numFmtId="4" fontId="49" fillId="0" borderId="0" xfId="320" applyNumberFormat="1" applyFont="1" applyBorder="1" applyAlignment="1">
      <alignment horizontal="left" vertical="top" wrapText="1"/>
    </xf>
    <xf numFmtId="4" fontId="48" fillId="0" borderId="0" xfId="320" applyNumberFormat="1" applyFont="1" applyBorder="1" applyAlignment="1">
      <alignment vertical="center"/>
    </xf>
    <xf numFmtId="49" fontId="55" fillId="0" borderId="0" xfId="320" applyNumberFormat="1" applyFont="1" applyAlignment="1">
      <alignment vertical="center"/>
    </xf>
    <xf numFmtId="178" fontId="49" fillId="0" borderId="0" xfId="320" applyNumberFormat="1" applyFont="1" applyAlignment="1">
      <alignment vertical="top"/>
    </xf>
    <xf numFmtId="178" fontId="52" fillId="0" borderId="0" xfId="320" applyNumberFormat="1" applyFont="1" applyBorder="1" applyAlignment="1">
      <alignment vertical="top"/>
    </xf>
    <xf numFmtId="178" fontId="52" fillId="0" borderId="0" xfId="320" applyNumberFormat="1" applyFont="1" applyAlignment="1">
      <alignment vertical="top"/>
    </xf>
    <xf numFmtId="178" fontId="60" fillId="27" borderId="21" xfId="320" applyNumberFormat="1" applyFont="1" applyFill="1" applyBorder="1" applyAlignment="1">
      <alignment vertical="top"/>
    </xf>
    <xf numFmtId="178" fontId="49" fillId="0" borderId="0" xfId="150" applyNumberFormat="1" applyFont="1" applyFill="1" applyBorder="1" applyAlignment="1" applyProtection="1">
      <alignment horizontal="right" vertical="top"/>
      <protection locked="0"/>
    </xf>
    <xf numFmtId="178" fontId="49" fillId="0" borderId="0" xfId="150" applyNumberFormat="1" applyFont="1" applyFill="1" applyBorder="1" applyAlignment="1" applyProtection="1">
      <alignment horizontal="right" vertical="top"/>
    </xf>
    <xf numFmtId="178" fontId="49" fillId="0" borderId="21" xfId="192" applyNumberFormat="1" applyFont="1" applyFill="1" applyBorder="1" applyAlignment="1" applyProtection="1">
      <alignment horizontal="right" vertical="top"/>
      <protection locked="0"/>
    </xf>
    <xf numFmtId="178" fontId="48" fillId="0" borderId="21" xfId="192" applyNumberFormat="1" applyFont="1" applyFill="1" applyBorder="1" applyAlignment="1" applyProtection="1">
      <alignment horizontal="center" vertical="top"/>
    </xf>
    <xf numFmtId="178" fontId="61" fillId="0" borderId="0" xfId="150" applyNumberFormat="1" applyFont="1" applyFill="1" applyAlignment="1" applyProtection="1">
      <alignment horizontal="left" vertical="top" wrapText="1"/>
    </xf>
    <xf numFmtId="178" fontId="49" fillId="0" borderId="0" xfId="0" applyNumberFormat="1" applyFont="1" applyAlignment="1">
      <alignment horizontal="left" vertical="top" wrapText="1"/>
    </xf>
    <xf numFmtId="178" fontId="48" fillId="27" borderId="16" xfId="203" applyNumberFormat="1" applyFont="1" applyFill="1" applyBorder="1" applyAlignment="1" applyProtection="1">
      <alignment horizontal="right" vertical="top"/>
    </xf>
    <xf numFmtId="178" fontId="48" fillId="27" borderId="17" xfId="203" applyNumberFormat="1" applyFont="1" applyFill="1" applyBorder="1" applyAlignment="1" applyProtection="1">
      <alignment horizontal="right" vertical="top"/>
    </xf>
    <xf numFmtId="178" fontId="49" fillId="0" borderId="0" xfId="150" applyNumberFormat="1" applyFont="1" applyFill="1" applyBorder="1" applyAlignment="1" applyProtection="1">
      <alignment horizontal="center" vertical="top"/>
    </xf>
    <xf numFmtId="178" fontId="49" fillId="27" borderId="0" xfId="150" applyNumberFormat="1" applyFont="1" applyFill="1" applyBorder="1" applyAlignment="1" applyProtection="1">
      <alignment horizontal="center" vertical="top"/>
    </xf>
    <xf numFmtId="178" fontId="49" fillId="0" borderId="19" xfId="192" applyNumberFormat="1" applyFont="1" applyFill="1" applyBorder="1" applyAlignment="1" applyProtection="1">
      <alignment horizontal="right" vertical="top"/>
      <protection locked="0"/>
    </xf>
    <xf numFmtId="178" fontId="48" fillId="0" borderId="20" xfId="192" applyNumberFormat="1" applyFont="1" applyFill="1" applyBorder="1" applyAlignment="1" applyProtection="1">
      <alignment horizontal="center" vertical="top"/>
    </xf>
    <xf numFmtId="178" fontId="49" fillId="0" borderId="0" xfId="192" applyNumberFormat="1" applyFont="1" applyFill="1" applyBorder="1" applyAlignment="1" applyProtection="1">
      <alignment horizontal="right" vertical="top"/>
      <protection locked="0"/>
    </xf>
    <xf numFmtId="178" fontId="48" fillId="0" borderId="0" xfId="192" applyNumberFormat="1" applyFont="1" applyFill="1" applyBorder="1" applyAlignment="1" applyProtection="1">
      <alignment horizontal="center" vertical="top"/>
    </xf>
    <xf numFmtId="178" fontId="49" fillId="27" borderId="0" xfId="150" applyNumberFormat="1" applyFont="1" applyFill="1" applyAlignment="1" applyProtection="1">
      <alignment horizontal="right" vertical="top"/>
    </xf>
    <xf numFmtId="178" fontId="48" fillId="0" borderId="16" xfId="203" applyNumberFormat="1" applyFont="1" applyFill="1" applyBorder="1" applyAlignment="1" applyProtection="1">
      <alignment horizontal="right" vertical="top"/>
    </xf>
    <xf numFmtId="178" fontId="48" fillId="0" borderId="17" xfId="203" applyNumberFormat="1" applyFont="1" applyFill="1" applyBorder="1" applyAlignment="1" applyProtection="1">
      <alignment horizontal="right" vertical="top"/>
    </xf>
    <xf numFmtId="178" fontId="49" fillId="0" borderId="0" xfId="150" applyNumberFormat="1" applyFont="1" applyAlignment="1">
      <alignment horizontal="center" vertical="top"/>
    </xf>
    <xf numFmtId="178" fontId="49" fillId="0" borderId="23" xfId="192" applyNumberFormat="1" applyFont="1" applyFill="1" applyBorder="1" applyAlignment="1" applyProtection="1">
      <alignment horizontal="right" vertical="top"/>
      <protection locked="0"/>
    </xf>
    <xf numFmtId="178" fontId="48" fillId="0" borderId="24" xfId="192" applyNumberFormat="1" applyFont="1" applyFill="1" applyBorder="1" applyAlignment="1" applyProtection="1">
      <alignment horizontal="center" vertical="top"/>
    </xf>
    <xf numFmtId="178" fontId="49" fillId="27" borderId="0" xfId="192" applyNumberFormat="1" applyFont="1" applyFill="1" applyBorder="1" applyAlignment="1" applyProtection="1">
      <alignment horizontal="right" vertical="top"/>
      <protection locked="0"/>
    </xf>
    <xf numFmtId="178" fontId="48" fillId="27" borderId="0" xfId="192" applyNumberFormat="1" applyFont="1" applyFill="1" applyBorder="1" applyAlignment="1" applyProtection="1">
      <alignment horizontal="center" vertical="top"/>
    </xf>
    <xf numFmtId="178" fontId="49" fillId="0" borderId="0" xfId="320" applyNumberFormat="1" applyFont="1" applyFill="1" applyBorder="1" applyAlignment="1">
      <alignment horizontal="center" vertical="top" wrapText="1"/>
    </xf>
    <xf numFmtId="178" fontId="49" fillId="0" borderId="0" xfId="320" applyNumberFormat="1" applyFont="1" applyFill="1" applyAlignment="1">
      <alignment vertical="top"/>
    </xf>
    <xf numFmtId="178" fontId="49" fillId="0" borderId="0" xfId="320" applyNumberFormat="1" applyFont="1" applyBorder="1" applyAlignment="1">
      <alignment vertical="top"/>
    </xf>
    <xf numFmtId="178" fontId="52" fillId="0" borderId="0" xfId="320" applyNumberFormat="1" applyFont="1" applyFill="1" applyBorder="1" applyAlignment="1">
      <alignment vertical="top"/>
    </xf>
    <xf numFmtId="178" fontId="48" fillId="0" borderId="0" xfId="320" applyNumberFormat="1" applyFont="1" applyFill="1" applyBorder="1" applyAlignment="1">
      <alignment vertical="top"/>
    </xf>
    <xf numFmtId="49" fontId="49" fillId="0" borderId="0" xfId="320" applyNumberFormat="1" applyFont="1" applyAlignment="1">
      <alignment vertical="center" wrapText="1"/>
    </xf>
    <xf numFmtId="4" fontId="52" fillId="0" borderId="0" xfId="320" applyNumberFormat="1" applyFont="1" applyAlignment="1">
      <alignment horizontal="left" vertical="center" wrapText="1"/>
    </xf>
    <xf numFmtId="4" fontId="58" fillId="0" borderId="0" xfId="320" applyNumberFormat="1" applyFont="1" applyFill="1" applyBorder="1" applyAlignment="1">
      <alignment horizontal="left" vertical="center" wrapText="1"/>
    </xf>
    <xf numFmtId="49" fontId="49" fillId="0" borderId="0" xfId="320" applyNumberFormat="1" applyFont="1" applyBorder="1" applyAlignment="1">
      <alignment vertical="center" wrapText="1"/>
    </xf>
    <xf numFmtId="4" fontId="52" fillId="0" borderId="0" xfId="320" applyNumberFormat="1" applyFont="1" applyBorder="1" applyAlignment="1">
      <alignment horizontal="left" vertical="center" wrapText="1"/>
    </xf>
    <xf numFmtId="49" fontId="59" fillId="27" borderId="21" xfId="320" applyNumberFormat="1" applyFont="1" applyFill="1" applyBorder="1" applyAlignment="1">
      <alignment vertical="center" wrapText="1"/>
    </xf>
    <xf numFmtId="4" fontId="60" fillId="27" borderId="21" xfId="320" applyNumberFormat="1" applyFont="1" applyFill="1" applyBorder="1" applyAlignment="1">
      <alignment horizontal="left" vertical="center" wrapText="1"/>
    </xf>
    <xf numFmtId="176" fontId="49" fillId="0" borderId="0" xfId="150" applyNumberFormat="1" applyFont="1" applyFill="1" applyBorder="1" applyAlignment="1" applyProtection="1">
      <alignment horizontal="center"/>
    </xf>
    <xf numFmtId="171" fontId="49" fillId="0" borderId="0" xfId="150" applyNumberFormat="1" applyFont="1" applyFill="1" applyBorder="1" applyAlignment="1" applyProtection="1">
      <alignment horizontal="center"/>
    </xf>
    <xf numFmtId="176" fontId="49" fillId="0" borderId="21" xfId="192" applyNumberFormat="1" applyFont="1" applyFill="1" applyBorder="1" applyAlignment="1" applyProtection="1">
      <alignment horizontal="center"/>
    </xf>
    <xf numFmtId="171" fontId="48" fillId="0" borderId="21" xfId="192" applyNumberFormat="1" applyFont="1" applyFill="1" applyBorder="1" applyAlignment="1" applyProtection="1">
      <alignment horizontal="center"/>
    </xf>
    <xf numFmtId="171" fontId="48" fillId="27" borderId="16" xfId="150" applyNumberFormat="1" applyFont="1" applyFill="1" applyBorder="1" applyAlignment="1" applyProtection="1">
      <alignment horizontal="center" vertical="center"/>
    </xf>
    <xf numFmtId="176" fontId="49" fillId="0" borderId="0" xfId="245" applyNumberFormat="1" applyFont="1" applyFill="1" applyBorder="1" applyAlignment="1" applyProtection="1">
      <alignment horizontal="center"/>
    </xf>
    <xf numFmtId="4" fontId="49" fillId="0" borderId="0" xfId="320" applyNumberFormat="1" applyFont="1" applyFill="1" applyAlignment="1">
      <alignment horizontal="center" wrapText="1"/>
    </xf>
    <xf numFmtId="2" fontId="49" fillId="0" borderId="0" xfId="150" applyNumberFormat="1" applyFont="1" applyFill="1" applyBorder="1" applyAlignment="1" applyProtection="1">
      <alignment horizontal="center"/>
    </xf>
    <xf numFmtId="4" fontId="52" fillId="0" borderId="0" xfId="320" applyNumberFormat="1" applyFont="1" applyFill="1" applyAlignment="1">
      <alignment horizontal="center" wrapText="1"/>
    </xf>
    <xf numFmtId="176" fontId="49" fillId="27" borderId="0" xfId="245" applyNumberFormat="1" applyFont="1" applyFill="1" applyBorder="1" applyAlignment="1" applyProtection="1">
      <alignment horizontal="center" vertical="center"/>
    </xf>
    <xf numFmtId="4" fontId="60" fillId="27" borderId="0" xfId="320" applyNumberFormat="1" applyFont="1" applyFill="1" applyBorder="1" applyAlignment="1">
      <alignment horizontal="center" vertical="center" wrapText="1"/>
    </xf>
    <xf numFmtId="49" fontId="49" fillId="0" borderId="0" xfId="320" applyNumberFormat="1" applyFont="1" applyFill="1" applyAlignment="1">
      <alignment vertical="top" wrapText="1"/>
    </xf>
    <xf numFmtId="176" fontId="49" fillId="0" borderId="19" xfId="192" applyNumberFormat="1" applyFont="1" applyFill="1" applyBorder="1" applyAlignment="1" applyProtection="1">
      <alignment horizontal="center" vertical="center"/>
    </xf>
    <xf numFmtId="171" fontId="48" fillId="0" borderId="19" xfId="192" applyNumberFormat="1" applyFont="1" applyFill="1" applyBorder="1" applyAlignment="1" applyProtection="1">
      <alignment horizontal="center" vertical="center"/>
    </xf>
    <xf numFmtId="176" fontId="49" fillId="0" borderId="0" xfId="192" applyNumberFormat="1" applyFont="1" applyFill="1" applyBorder="1" applyAlignment="1" applyProtection="1">
      <alignment horizontal="center"/>
    </xf>
    <xf numFmtId="171" fontId="48" fillId="0" borderId="0" xfId="192" applyNumberFormat="1" applyFont="1" applyFill="1" applyBorder="1" applyAlignment="1" applyProtection="1">
      <alignment horizontal="center"/>
    </xf>
    <xf numFmtId="176" fontId="48" fillId="27" borderId="0" xfId="150" applyNumberFormat="1" applyFont="1" applyFill="1" applyAlignment="1" applyProtection="1">
      <alignment horizontal="center"/>
    </xf>
    <xf numFmtId="171" fontId="49" fillId="27" borderId="0" xfId="150" applyNumberFormat="1" applyFont="1" applyFill="1" applyAlignment="1" applyProtection="1">
      <alignment horizontal="center"/>
    </xf>
    <xf numFmtId="171" fontId="48" fillId="0" borderId="16" xfId="150" applyNumberFormat="1" applyFont="1" applyFill="1" applyBorder="1" applyAlignment="1" applyProtection="1">
      <alignment horizontal="center" vertical="center"/>
    </xf>
    <xf numFmtId="2" fontId="49" fillId="0" borderId="0" xfId="150" applyNumberFormat="1" applyFont="1" applyFill="1" applyAlignment="1" applyProtection="1">
      <alignment horizontal="center" wrapText="1"/>
    </xf>
    <xf numFmtId="176" fontId="49" fillId="0" borderId="0" xfId="245" applyNumberFormat="1" applyFont="1" applyFill="1" applyBorder="1" applyAlignment="1" applyProtection="1">
      <alignment horizontal="left"/>
    </xf>
    <xf numFmtId="176" fontId="48" fillId="0" borderId="23" xfId="278" applyNumberFormat="1" applyFont="1" applyFill="1" applyBorder="1" applyAlignment="1" applyProtection="1">
      <alignment horizontal="left" vertical="center"/>
    </xf>
    <xf numFmtId="176" fontId="49" fillId="0" borderId="23" xfId="192" applyNumberFormat="1" applyFont="1" applyFill="1" applyBorder="1" applyAlignment="1" applyProtection="1">
      <alignment horizontal="center" vertical="center"/>
    </xf>
    <xf numFmtId="171" fontId="48" fillId="0" borderId="23" xfId="192" applyNumberFormat="1" applyFont="1" applyFill="1" applyBorder="1" applyAlignment="1" applyProtection="1">
      <alignment horizontal="center" vertical="center"/>
    </xf>
    <xf numFmtId="176" fontId="49" fillId="27" borderId="0" xfId="192" applyNumberFormat="1" applyFont="1" applyFill="1" applyBorder="1" applyAlignment="1" applyProtection="1">
      <alignment horizontal="center"/>
    </xf>
    <xf numFmtId="171" fontId="48" fillId="27" borderId="0" xfId="192" applyNumberFormat="1" applyFont="1" applyFill="1" applyBorder="1" applyAlignment="1" applyProtection="1">
      <alignment horizontal="center"/>
    </xf>
    <xf numFmtId="49" fontId="59" fillId="0" borderId="0" xfId="320" applyNumberFormat="1" applyFont="1" applyFill="1" applyBorder="1" applyAlignment="1">
      <alignment vertical="center" wrapText="1"/>
    </xf>
    <xf numFmtId="4" fontId="60" fillId="0" borderId="0" xfId="320" applyNumberFormat="1" applyFont="1" applyFill="1" applyBorder="1" applyAlignment="1">
      <alignment horizontal="left" vertical="center" wrapText="1"/>
    </xf>
    <xf numFmtId="176" fontId="49" fillId="0" borderId="0" xfId="150" applyNumberFormat="1" applyFont="1" applyFill="1" applyBorder="1" applyAlignment="1" applyProtection="1">
      <alignment horizontal="right" vertical="top" wrapText="1"/>
    </xf>
    <xf numFmtId="176" fontId="48" fillId="0" borderId="0" xfId="150" applyNumberFormat="1" applyFont="1" applyFill="1" applyBorder="1" applyAlignment="1" applyProtection="1">
      <alignment horizontal="left" vertical="top" wrapText="1"/>
    </xf>
    <xf numFmtId="0" fontId="49" fillId="0" borderId="0" xfId="245" applyNumberFormat="1" applyFont="1" applyFill="1" applyBorder="1" applyAlignment="1" applyProtection="1">
      <alignment horizontal="center"/>
    </xf>
    <xf numFmtId="4" fontId="49" fillId="0" borderId="0" xfId="320" applyNumberFormat="1" applyFont="1" applyAlignment="1">
      <alignment horizontal="left" vertical="center" wrapText="1"/>
    </xf>
    <xf numFmtId="4" fontId="49" fillId="0" borderId="0" xfId="320" applyNumberFormat="1" applyFont="1" applyBorder="1" applyAlignment="1">
      <alignment horizontal="left" vertical="center" wrapText="1"/>
    </xf>
    <xf numFmtId="178" fontId="52" fillId="0" borderId="0" xfId="320" applyNumberFormat="1" applyFont="1" applyAlignment="1">
      <alignment vertical="center"/>
    </xf>
    <xf numFmtId="178" fontId="49" fillId="0" borderId="0" xfId="320" applyNumberFormat="1" applyFont="1" applyAlignment="1">
      <alignment vertical="center"/>
    </xf>
    <xf numFmtId="178" fontId="52" fillId="0" borderId="0" xfId="320" applyNumberFormat="1" applyFont="1" applyFill="1" applyBorder="1" applyAlignment="1">
      <alignment vertical="center"/>
    </xf>
    <xf numFmtId="178" fontId="48" fillId="0" borderId="0" xfId="320" applyNumberFormat="1" applyFont="1" applyFill="1" applyBorder="1" applyAlignment="1">
      <alignment vertical="center"/>
    </xf>
    <xf numFmtId="178" fontId="52" fillId="0" borderId="0" xfId="320" applyNumberFormat="1" applyFont="1" applyBorder="1" applyAlignment="1">
      <alignment vertical="center"/>
    </xf>
    <xf numFmtId="178" fontId="60" fillId="27" borderId="21" xfId="320" applyNumberFormat="1" applyFont="1" applyFill="1" applyBorder="1" applyAlignment="1">
      <alignment vertical="center"/>
    </xf>
    <xf numFmtId="178" fontId="49" fillId="0" borderId="0" xfId="150" applyNumberFormat="1" applyFont="1" applyFill="1" applyBorder="1" applyAlignment="1" applyProtection="1">
      <alignment horizontal="right"/>
      <protection locked="0"/>
    </xf>
    <xf numFmtId="178" fontId="49" fillId="0" borderId="0" xfId="150" applyNumberFormat="1" applyFont="1" applyFill="1" applyBorder="1" applyAlignment="1" applyProtection="1">
      <alignment horizontal="right"/>
    </xf>
    <xf numFmtId="178" fontId="49" fillId="0" borderId="21" xfId="192" applyNumberFormat="1" applyFont="1" applyFill="1" applyBorder="1" applyAlignment="1" applyProtection="1">
      <alignment horizontal="right"/>
      <protection locked="0"/>
    </xf>
    <xf numFmtId="178" fontId="48" fillId="0" borderId="21" xfId="192" applyNumberFormat="1" applyFont="1" applyFill="1" applyBorder="1" applyAlignment="1" applyProtection="1">
      <alignment horizontal="center" vertical="center"/>
    </xf>
    <xf numFmtId="178" fontId="49" fillId="0" borderId="0" xfId="150" applyNumberFormat="1" applyFont="1" applyFill="1" applyBorder="1" applyAlignment="1" applyProtection="1">
      <alignment horizontal="center"/>
    </xf>
    <xf numFmtId="178" fontId="48" fillId="0" borderId="0" xfId="192" applyNumberFormat="1" applyFont="1" applyFill="1" applyBorder="1" applyAlignment="1" applyProtection="1">
      <alignment horizontal="center" vertical="center"/>
    </xf>
    <xf numFmtId="178" fontId="49" fillId="0" borderId="0" xfId="320" applyNumberFormat="1" applyFont="1" applyBorder="1" applyAlignment="1">
      <alignment vertical="center"/>
    </xf>
    <xf numFmtId="176" fontId="49" fillId="0" borderId="27" xfId="150" applyFont="1" applyFill="1" applyBorder="1" applyAlignment="1" applyProtection="1">
      <alignment wrapText="1"/>
      <protection locked="0"/>
    </xf>
    <xf numFmtId="176" fontId="46" fillId="0" borderId="21" xfId="0" applyFont="1" applyBorder="1"/>
    <xf numFmtId="176" fontId="47" fillId="0" borderId="18" xfId="0" applyFont="1" applyBorder="1"/>
    <xf numFmtId="176" fontId="47" fillId="0" borderId="19" xfId="0" applyFont="1" applyBorder="1"/>
    <xf numFmtId="176" fontId="47" fillId="0" borderId="20" xfId="0" applyFont="1" applyBorder="1" applyAlignment="1">
      <alignment horizontal="right"/>
    </xf>
    <xf numFmtId="176" fontId="47" fillId="0" borderId="20" xfId="0" applyFont="1" applyBorder="1"/>
    <xf numFmtId="2" fontId="49" fillId="0" borderId="0" xfId="582" applyNumberFormat="1" applyFont="1" applyFill="1" applyBorder="1" applyAlignment="1" applyProtection="1">
      <alignment horizontal="center"/>
    </xf>
    <xf numFmtId="49" fontId="61" fillId="0" borderId="0" xfId="150" applyNumberFormat="1" applyFont="1" applyFill="1" applyAlignment="1" applyProtection="1">
      <alignment horizontal="left" vertical="top" wrapText="1"/>
    </xf>
    <xf numFmtId="176" fontId="49" fillId="0" borderId="0" xfId="0" applyFont="1" applyAlignment="1">
      <alignment horizontal="left" vertical="top" wrapText="1"/>
    </xf>
    <xf numFmtId="176" fontId="55" fillId="0" borderId="18" xfId="0" applyFont="1" applyBorder="1"/>
    <xf numFmtId="176" fontId="55" fillId="0" borderId="19" xfId="0" applyFont="1" applyBorder="1"/>
    <xf numFmtId="176" fontId="46" fillId="0" borderId="19" xfId="0" applyFont="1" applyBorder="1"/>
    <xf numFmtId="176" fontId="46" fillId="0" borderId="20" xfId="0" applyFont="1" applyBorder="1"/>
    <xf numFmtId="176" fontId="55" fillId="0" borderId="0" xfId="0" applyFont="1" applyBorder="1"/>
    <xf numFmtId="176" fontId="55" fillId="28" borderId="18" xfId="0" applyFont="1" applyFill="1" applyBorder="1"/>
    <xf numFmtId="176" fontId="55" fillId="28" borderId="19" xfId="0" applyFont="1" applyFill="1" applyBorder="1"/>
    <xf numFmtId="176" fontId="46" fillId="28" borderId="19" xfId="0" applyFont="1" applyFill="1" applyBorder="1"/>
    <xf numFmtId="176" fontId="46" fillId="28" borderId="20" xfId="0" applyFont="1" applyFill="1" applyBorder="1"/>
    <xf numFmtId="176" fontId="47" fillId="0" borderId="30" xfId="0" applyFont="1" applyBorder="1" applyAlignment="1">
      <alignment horizontal="right"/>
    </xf>
    <xf numFmtId="176" fontId="46" fillId="0" borderId="0" xfId="0" applyFont="1" applyAlignment="1">
      <alignment horizontal="justify" vertical="center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vertical="center" wrapText="1"/>
    </xf>
    <xf numFmtId="2" fontId="49" fillId="0" borderId="0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Fill="1" applyBorder="1" applyAlignment="1">
      <alignment horizontal="center" vertical="center" wrapText="1"/>
    </xf>
    <xf numFmtId="176" fontId="62" fillId="0" borderId="0" xfId="0" applyFont="1"/>
    <xf numFmtId="176" fontId="62" fillId="0" borderId="0" xfId="0" applyFont="1" applyFill="1"/>
    <xf numFmtId="49" fontId="47" fillId="0" borderId="0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 wrapText="1"/>
    </xf>
    <xf numFmtId="2" fontId="47" fillId="0" borderId="0" xfId="0" applyNumberFormat="1" applyFont="1" applyFill="1" applyAlignment="1">
      <alignment vertical="center"/>
    </xf>
    <xf numFmtId="178" fontId="47" fillId="0" borderId="0" xfId="0" applyNumberFormat="1" applyFont="1" applyAlignment="1">
      <alignment vertical="center"/>
    </xf>
    <xf numFmtId="178" fontId="47" fillId="0" borderId="0" xfId="0" applyNumberFormat="1" applyFont="1" applyAlignment="1">
      <alignment horizontal="center" vertical="center"/>
    </xf>
    <xf numFmtId="3" fontId="63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64" fillId="0" borderId="0" xfId="0" applyNumberFormat="1" applyFont="1" applyFill="1" applyAlignment="1">
      <alignment vertical="center"/>
    </xf>
    <xf numFmtId="178" fontId="49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8" fillId="0" borderId="0" xfId="0" applyNumberFormat="1" applyFont="1" applyAlignment="1">
      <alignment horizontal="center" vertical="center"/>
    </xf>
    <xf numFmtId="2" fontId="49" fillId="0" borderId="0" xfId="0" applyNumberFormat="1" applyFont="1" applyFill="1" applyAlignment="1">
      <alignment horizontal="center" vertical="center" wrapText="1"/>
    </xf>
    <xf numFmtId="178" fontId="49" fillId="0" borderId="0" xfId="0" applyNumberFormat="1" applyFont="1" applyAlignment="1">
      <alignment horizontal="center" vertical="center" wrapText="1"/>
    </xf>
    <xf numFmtId="49" fontId="49" fillId="0" borderId="29" xfId="0" applyNumberFormat="1" applyFont="1" applyBorder="1" applyAlignment="1">
      <alignment horizontal="center" vertical="center" wrapText="1"/>
    </xf>
    <xf numFmtId="2" fontId="49" fillId="0" borderId="29" xfId="0" applyNumberFormat="1" applyFont="1" applyFill="1" applyBorder="1" applyAlignment="1">
      <alignment horizontal="center" vertical="center" wrapText="1"/>
    </xf>
    <xf numFmtId="178" fontId="49" fillId="0" borderId="29" xfId="0" applyNumberFormat="1" applyFont="1" applyBorder="1" applyAlignment="1">
      <alignment horizontal="center" vertical="center" wrapText="1"/>
    </xf>
    <xf numFmtId="176" fontId="49" fillId="0" borderId="0" xfId="0" applyFont="1" applyBorder="1" applyAlignment="1">
      <alignment horizontal="center" vertical="top" wrapText="1"/>
    </xf>
    <xf numFmtId="176" fontId="49" fillId="0" borderId="0" xfId="0" applyFont="1" applyAlignment="1">
      <alignment horizontal="center" vertical="top" wrapText="1"/>
    </xf>
    <xf numFmtId="176" fontId="49" fillId="0" borderId="0" xfId="0" applyFont="1" applyAlignment="1">
      <alignment vertical="center" wrapText="1"/>
    </xf>
    <xf numFmtId="178" fontId="49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Alignment="1">
      <alignment horizontal="center" vertical="center" wrapText="1"/>
    </xf>
    <xf numFmtId="176" fontId="49" fillId="0" borderId="0" xfId="0" applyFont="1" applyAlignment="1">
      <alignment horizontal="justify" vertical="top" wrapText="1"/>
    </xf>
    <xf numFmtId="1" fontId="49" fillId="0" borderId="0" xfId="0" applyNumberFormat="1" applyFont="1" applyFill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/>
    </xf>
    <xf numFmtId="176" fontId="62" fillId="0" borderId="0" xfId="0" applyFont="1" applyFill="1" applyBorder="1"/>
    <xf numFmtId="2" fontId="48" fillId="0" borderId="0" xfId="0" applyNumberFormat="1" applyFont="1" applyFill="1" applyAlignment="1">
      <alignment vertical="center"/>
    </xf>
    <xf numFmtId="178" fontId="48" fillId="0" borderId="0" xfId="0" applyNumberFormat="1" applyFont="1" applyAlignment="1">
      <alignment vertical="center"/>
    </xf>
    <xf numFmtId="176" fontId="49" fillId="0" borderId="0" xfId="0" applyFont="1" applyBorder="1" applyAlignment="1">
      <alignment horizontal="justify" vertical="top" wrapText="1"/>
    </xf>
    <xf numFmtId="1" fontId="49" fillId="0" borderId="0" xfId="0" applyNumberFormat="1" applyFont="1" applyFill="1" applyBorder="1" applyAlignment="1">
      <alignment horizontal="center" vertical="center" wrapText="1"/>
    </xf>
    <xf numFmtId="176" fontId="49" fillId="0" borderId="0" xfId="0" applyFont="1" applyFill="1" applyBorder="1" applyAlignment="1">
      <alignment horizontal="center" vertical="top" wrapText="1"/>
    </xf>
    <xf numFmtId="1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176" fontId="62" fillId="0" borderId="0" xfId="0" applyFont="1" applyBorder="1"/>
    <xf numFmtId="178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2" fontId="49" fillId="0" borderId="0" xfId="0" applyNumberFormat="1" applyFont="1" applyFill="1" applyAlignment="1">
      <alignment vertical="center"/>
    </xf>
    <xf numFmtId="178" fontId="49" fillId="0" borderId="0" xfId="0" applyNumberFormat="1" applyFont="1" applyAlignment="1">
      <alignment vertical="center"/>
    </xf>
    <xf numFmtId="178" fontId="49" fillId="0" borderId="0" xfId="0" applyNumberFormat="1" applyFont="1" applyBorder="1" applyAlignment="1">
      <alignment horizontal="center" vertical="center"/>
    </xf>
    <xf numFmtId="178" fontId="49" fillId="0" borderId="21" xfId="0" applyNumberFormat="1" applyFont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176" fontId="49" fillId="0" borderId="0" xfId="0" applyFont="1" applyFill="1" applyBorder="1" applyAlignment="1">
      <alignment horizontal="justify" vertical="top" wrapText="1"/>
    </xf>
    <xf numFmtId="49" fontId="64" fillId="0" borderId="0" xfId="0" applyNumberFormat="1" applyFont="1" applyBorder="1" applyAlignment="1">
      <alignment horizontal="center" vertical="center" wrapText="1"/>
    </xf>
    <xf numFmtId="176" fontId="46" fillId="0" borderId="0" xfId="0" applyFont="1" applyBorder="1"/>
    <xf numFmtId="176" fontId="46" fillId="0" borderId="0" xfId="0" applyFont="1" applyFill="1" applyBorder="1"/>
    <xf numFmtId="176" fontId="46" fillId="0" borderId="0" xfId="0" applyFont="1" applyFill="1"/>
    <xf numFmtId="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176" fontId="65" fillId="0" borderId="0" xfId="0" applyFont="1" applyBorder="1"/>
    <xf numFmtId="176" fontId="65" fillId="0" borderId="0" xfId="0" applyFont="1" applyFill="1" applyBorder="1"/>
    <xf numFmtId="4" fontId="65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176" fontId="65" fillId="0" borderId="0" xfId="0" applyFont="1"/>
    <xf numFmtId="1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176" fontId="65" fillId="0" borderId="0" xfId="0" applyFont="1" applyFill="1"/>
    <xf numFmtId="176" fontId="49" fillId="0" borderId="0" xfId="0" applyFont="1" applyAlignment="1">
      <alignment vertical="top" wrapText="1"/>
    </xf>
    <xf numFmtId="49" fontId="52" fillId="0" borderId="0" xfId="0" applyNumberFormat="1" applyFont="1" applyAlignment="1">
      <alignment horizontal="center" vertical="center" wrapText="1"/>
    </xf>
    <xf numFmtId="4" fontId="64" fillId="0" borderId="0" xfId="0" applyNumberFormat="1" applyFont="1" applyAlignment="1">
      <alignment horizontal="center" vertical="center" wrapText="1"/>
    </xf>
    <xf numFmtId="2" fontId="48" fillId="0" borderId="0" xfId="0" applyNumberFormat="1" applyFont="1" applyAlignment="1">
      <alignment vertical="center"/>
    </xf>
    <xf numFmtId="2" fontId="49" fillId="0" borderId="0" xfId="0" applyNumberFormat="1" applyFont="1" applyAlignment="1">
      <alignment horizontal="center" vertical="center" wrapText="1"/>
    </xf>
    <xf numFmtId="2" fontId="49" fillId="0" borderId="29" xfId="0" applyNumberFormat="1" applyFont="1" applyBorder="1" applyAlignment="1">
      <alignment horizontal="center" vertical="center" wrapText="1"/>
    </xf>
    <xf numFmtId="4" fontId="49" fillId="0" borderId="29" xfId="0" applyNumberFormat="1" applyFont="1" applyBorder="1" applyAlignment="1">
      <alignment horizontal="center" vertical="center" wrapText="1"/>
    </xf>
    <xf numFmtId="171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left" vertical="center" wrapText="1"/>
    </xf>
    <xf numFmtId="4" fontId="48" fillId="0" borderId="0" xfId="0" applyNumberFormat="1" applyFont="1" applyAlignment="1">
      <alignment vertical="center"/>
    </xf>
    <xf numFmtId="4" fontId="62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vertical="center" wrapText="1"/>
    </xf>
    <xf numFmtId="2" fontId="48" fillId="0" borderId="0" xfId="0" applyNumberFormat="1" applyFont="1" applyFill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4" fontId="52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76" fontId="46" fillId="0" borderId="29" xfId="0" applyFont="1" applyBorder="1"/>
    <xf numFmtId="176" fontId="49" fillId="0" borderId="0" xfId="0" applyFont="1" applyAlignment="1">
      <alignment horizontal="justify" vertical="center" wrapText="1"/>
    </xf>
    <xf numFmtId="178" fontId="48" fillId="0" borderId="0" xfId="0" applyNumberFormat="1" applyFont="1" applyFill="1" applyBorder="1" applyAlignment="1">
      <alignment horizontal="center" vertical="center"/>
    </xf>
    <xf numFmtId="178" fontId="48" fillId="0" borderId="0" xfId="0" applyNumberFormat="1" applyFont="1" applyFill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Alignment="1">
      <alignment vertical="center"/>
    </xf>
    <xf numFmtId="49" fontId="51" fillId="0" borderId="0" xfId="0" applyNumberFormat="1" applyFont="1" applyAlignment="1">
      <alignment vertical="center"/>
    </xf>
    <xf numFmtId="178" fontId="49" fillId="0" borderId="0" xfId="0" applyNumberFormat="1" applyFont="1" applyFill="1" applyAlignment="1">
      <alignment horizontal="center" vertical="center" wrapText="1"/>
    </xf>
    <xf numFmtId="4" fontId="64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center"/>
    </xf>
    <xf numFmtId="49" fontId="64" fillId="0" borderId="0" xfId="0" applyNumberFormat="1" applyFont="1" applyFill="1" applyBorder="1" applyAlignment="1">
      <alignment horizontal="left" vertical="center"/>
    </xf>
    <xf numFmtId="49" fontId="64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49" fontId="49" fillId="0" borderId="0" xfId="0" applyNumberFormat="1" applyFont="1" applyAlignment="1">
      <alignment horizontal="center" vertical="center"/>
    </xf>
    <xf numFmtId="178" fontId="67" fillId="0" borderId="0" xfId="0" applyNumberFormat="1" applyFont="1" applyFill="1"/>
    <xf numFmtId="178" fontId="46" fillId="0" borderId="0" xfId="0" applyNumberFormat="1" applyFont="1" applyFill="1"/>
    <xf numFmtId="0" fontId="46" fillId="0" borderId="0" xfId="0" applyNumberFormat="1" applyFont="1" applyBorder="1"/>
    <xf numFmtId="176" fontId="46" fillId="0" borderId="0" xfId="0" applyFont="1" applyAlignment="1">
      <alignment horizontal="center"/>
    </xf>
    <xf numFmtId="176" fontId="46" fillId="0" borderId="0" xfId="0" applyFont="1" applyAlignment="1">
      <alignment horizontal="left"/>
    </xf>
    <xf numFmtId="178" fontId="46" fillId="0" borderId="0" xfId="0" applyNumberFormat="1" applyFont="1"/>
    <xf numFmtId="178" fontId="46" fillId="0" borderId="0" xfId="0" applyNumberFormat="1" applyFont="1" applyAlignment="1">
      <alignment horizontal="center"/>
    </xf>
    <xf numFmtId="3" fontId="47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Fill="1" applyAlignment="1">
      <alignment vertical="center"/>
    </xf>
    <xf numFmtId="49" fontId="47" fillId="0" borderId="29" xfId="0" applyNumberFormat="1" applyFont="1" applyBorder="1" applyAlignment="1">
      <alignment vertical="center"/>
    </xf>
    <xf numFmtId="49" fontId="48" fillId="0" borderId="29" xfId="0" applyNumberFormat="1" applyFont="1" applyBorder="1" applyAlignment="1">
      <alignment vertical="center" wrapText="1"/>
    </xf>
    <xf numFmtId="2" fontId="47" fillId="0" borderId="29" xfId="0" applyNumberFormat="1" applyFont="1" applyFill="1" applyBorder="1" applyAlignment="1">
      <alignment vertical="center"/>
    </xf>
    <xf numFmtId="178" fontId="47" fillId="0" borderId="29" xfId="0" applyNumberFormat="1" applyFont="1" applyBorder="1" applyAlignment="1">
      <alignment vertical="center"/>
    </xf>
    <xf numFmtId="178" fontId="47" fillId="0" borderId="29" xfId="0" applyNumberFormat="1" applyFont="1" applyBorder="1" applyAlignment="1">
      <alignment horizontal="center" vertical="center"/>
    </xf>
    <xf numFmtId="4" fontId="40" fillId="0" borderId="0" xfId="320" applyNumberFormat="1" applyFont="1" applyAlignment="1">
      <alignment horizontal="left" vertical="top" wrapText="1"/>
    </xf>
    <xf numFmtId="176" fontId="40" fillId="0" borderId="0" xfId="320" applyNumberFormat="1" applyFont="1" applyAlignment="1">
      <alignment vertical="top"/>
    </xf>
    <xf numFmtId="4" fontId="68" fillId="0" borderId="0" xfId="320" applyNumberFormat="1" applyFont="1" applyFill="1" applyAlignment="1">
      <alignment horizontal="center" vertical="top" wrapText="1"/>
    </xf>
    <xf numFmtId="2" fontId="68" fillId="0" borderId="0" xfId="150" applyNumberFormat="1" applyFont="1" applyFill="1" applyBorder="1" applyAlignment="1" applyProtection="1">
      <alignment horizontal="center" vertical="top"/>
    </xf>
    <xf numFmtId="4" fontId="69" fillId="0" borderId="0" xfId="320" applyNumberFormat="1" applyFont="1" applyFill="1" applyAlignment="1">
      <alignment horizontal="center" vertical="top" wrapText="1"/>
    </xf>
    <xf numFmtId="4" fontId="70" fillId="27" borderId="0" xfId="320" applyNumberFormat="1" applyFont="1" applyFill="1" applyBorder="1" applyAlignment="1">
      <alignment horizontal="center" vertical="top" wrapText="1"/>
    </xf>
    <xf numFmtId="2" fontId="68" fillId="27" borderId="0" xfId="150" applyNumberFormat="1" applyFont="1" applyFill="1" applyBorder="1" applyAlignment="1" applyProtection="1">
      <alignment horizontal="center" vertical="top"/>
    </xf>
    <xf numFmtId="181" fontId="49" fillId="0" borderId="0" xfId="150" applyNumberFormat="1" applyFont="1" applyFill="1" applyBorder="1" applyAlignment="1" applyProtection="1">
      <alignment horizontal="center" vertical="top"/>
    </xf>
    <xf numFmtId="176" fontId="49" fillId="0" borderId="0" xfId="0" applyNumberFormat="1" applyFont="1"/>
    <xf numFmtId="176" fontId="49" fillId="0" borderId="18" xfId="150" applyNumberFormat="1" applyFont="1" applyFill="1" applyBorder="1" applyAlignment="1" applyProtection="1">
      <alignment vertical="center" wrapText="1"/>
      <protection locked="0"/>
    </xf>
    <xf numFmtId="176" fontId="49" fillId="0" borderId="0" xfId="150" applyNumberFormat="1" applyFont="1" applyFill="1" applyBorder="1" applyAlignment="1" applyProtection="1">
      <alignment wrapText="1"/>
      <protection locked="0"/>
    </xf>
    <xf numFmtId="176" fontId="49" fillId="27" borderId="0" xfId="150" applyNumberFormat="1" applyFont="1" applyFill="1" applyAlignment="1" applyProtection="1">
      <alignment vertical="top" wrapText="1"/>
    </xf>
    <xf numFmtId="170" fontId="48" fillId="0" borderId="0" xfId="320" applyNumberFormat="1" applyFont="1" applyAlignment="1">
      <alignment vertical="center"/>
    </xf>
    <xf numFmtId="49" fontId="49" fillId="0" borderId="0" xfId="320" applyNumberFormat="1" applyFont="1" applyFill="1" applyBorder="1" applyAlignment="1">
      <alignment vertical="top" wrapText="1"/>
    </xf>
    <xf numFmtId="2" fontId="49" fillId="0" borderId="0" xfId="150" applyNumberFormat="1" applyFont="1" applyAlignment="1">
      <alignment horizontal="center" vertical="top"/>
    </xf>
    <xf numFmtId="4" fontId="49" fillId="0" borderId="0" xfId="150" applyNumberFormat="1" applyFont="1" applyFill="1" applyBorder="1" applyAlignment="1" applyProtection="1">
      <alignment horizontal="left" vertical="top" wrapText="1"/>
    </xf>
    <xf numFmtId="49" fontId="52" fillId="0" borderId="0" xfId="150" applyNumberFormat="1" applyFont="1" applyFill="1" applyAlignment="1" applyProtection="1">
      <alignment horizontal="right" vertical="top" wrapText="1"/>
      <protection locked="0"/>
    </xf>
    <xf numFmtId="170" fontId="71" fillId="27" borderId="15" xfId="203" applyNumberFormat="1" applyFont="1" applyFill="1" applyBorder="1" applyAlignment="1" applyProtection="1">
      <alignment horizontal="center" vertical="center"/>
    </xf>
    <xf numFmtId="176" fontId="71" fillId="27" borderId="16" xfId="150" applyFont="1" applyFill="1" applyBorder="1" applyAlignment="1">
      <alignment horizontal="center" vertical="center"/>
    </xf>
    <xf numFmtId="176" fontId="71" fillId="27" borderId="16" xfId="150" applyFont="1" applyFill="1" applyBorder="1" applyAlignment="1">
      <alignment horizontal="center" vertical="top"/>
    </xf>
    <xf numFmtId="171" fontId="71" fillId="27" borderId="16" xfId="150" applyNumberFormat="1" applyFont="1" applyFill="1" applyBorder="1" applyAlignment="1">
      <alignment horizontal="center" vertical="top"/>
    </xf>
    <xf numFmtId="181" fontId="71" fillId="27" borderId="16" xfId="203" applyNumberFormat="1" applyFont="1" applyFill="1" applyBorder="1" applyAlignment="1" applyProtection="1">
      <alignment horizontal="right" vertical="top"/>
    </xf>
    <xf numFmtId="181" fontId="71" fillId="27" borderId="17" xfId="203" applyNumberFormat="1" applyFont="1" applyFill="1" applyBorder="1" applyAlignment="1" applyProtection="1">
      <alignment horizontal="right" vertical="top"/>
    </xf>
    <xf numFmtId="176" fontId="71" fillId="27" borderId="21" xfId="150" applyFont="1" applyFill="1" applyBorder="1" applyAlignment="1">
      <alignment vertical="center"/>
    </xf>
    <xf numFmtId="49" fontId="72" fillId="27" borderId="21" xfId="320" applyNumberFormat="1" applyFont="1" applyFill="1" applyBorder="1" applyAlignment="1">
      <alignment vertical="top" wrapText="1"/>
    </xf>
    <xf numFmtId="4" fontId="70" fillId="27" borderId="21" xfId="320" applyNumberFormat="1" applyFont="1" applyFill="1" applyBorder="1" applyAlignment="1">
      <alignment horizontal="left" vertical="top" wrapText="1"/>
    </xf>
    <xf numFmtId="176" fontId="70" fillId="27" borderId="21" xfId="320" applyFont="1" applyFill="1" applyBorder="1" applyAlignment="1">
      <alignment vertical="top"/>
    </xf>
    <xf numFmtId="170" fontId="68" fillId="0" borderId="0" xfId="250" applyNumberFormat="1" applyFont="1" applyFill="1" applyBorder="1" applyAlignment="1" applyProtection="1">
      <alignment horizontal="center" vertical="top"/>
    </xf>
    <xf numFmtId="176" fontId="68" fillId="0" borderId="0" xfId="150" applyFont="1" applyAlignment="1">
      <alignment horizontal="left" vertical="top" wrapText="1"/>
    </xf>
    <xf numFmtId="176" fontId="68" fillId="0" borderId="0" xfId="245" applyNumberFormat="1" applyFont="1" applyFill="1" applyBorder="1" applyAlignment="1" applyProtection="1">
      <alignment horizontal="center" vertical="top"/>
    </xf>
    <xf numFmtId="4" fontId="68" fillId="0" borderId="0" xfId="320" applyNumberFormat="1" applyFont="1" applyAlignment="1">
      <alignment horizontal="center" vertical="top" wrapText="1"/>
    </xf>
    <xf numFmtId="2" fontId="68" fillId="0" borderId="0" xfId="150" applyNumberFormat="1" applyFont="1" applyAlignment="1">
      <alignment horizontal="center" vertical="top"/>
    </xf>
    <xf numFmtId="181" fontId="68" fillId="0" borderId="0" xfId="150" applyNumberFormat="1" applyFont="1" applyAlignment="1">
      <alignment horizontal="center" vertical="top"/>
    </xf>
    <xf numFmtId="49" fontId="71" fillId="0" borderId="0" xfId="320" applyNumberFormat="1" applyFont="1" applyAlignment="1">
      <alignment vertical="center"/>
    </xf>
    <xf numFmtId="176" fontId="35" fillId="0" borderId="0" xfId="0" applyFont="1"/>
    <xf numFmtId="4" fontId="69" fillId="0" borderId="0" xfId="320" applyNumberFormat="1" applyFont="1" applyAlignment="1">
      <alignment horizontal="center" vertical="top" wrapText="1"/>
    </xf>
    <xf numFmtId="176" fontId="71" fillId="27" borderId="0" xfId="150" applyFont="1" applyFill="1" applyAlignment="1">
      <alignment vertical="center"/>
    </xf>
    <xf numFmtId="176" fontId="68" fillId="27" borderId="0" xfId="245" applyNumberFormat="1" applyFont="1" applyFill="1" applyBorder="1" applyAlignment="1" applyProtection="1">
      <alignment horizontal="center" vertical="top"/>
    </xf>
    <xf numFmtId="4" fontId="70" fillId="27" borderId="0" xfId="320" applyNumberFormat="1" applyFont="1" applyFill="1" applyAlignment="1">
      <alignment horizontal="center" vertical="top" wrapText="1"/>
    </xf>
    <xf numFmtId="2" fontId="68" fillId="27" borderId="0" xfId="150" applyNumberFormat="1" applyFont="1" applyFill="1" applyAlignment="1">
      <alignment horizontal="center" vertical="top"/>
    </xf>
    <xf numFmtId="181" fontId="68" fillId="27" borderId="0" xfId="150" applyNumberFormat="1" applyFont="1" applyFill="1" applyAlignment="1">
      <alignment horizontal="center" vertical="top"/>
    </xf>
    <xf numFmtId="176" fontId="68" fillId="0" borderId="0" xfId="320" applyFont="1" applyAlignment="1">
      <alignment vertical="top" wrapText="1"/>
    </xf>
    <xf numFmtId="176" fontId="73" fillId="0" borderId="0" xfId="320" applyFont="1" applyAlignment="1">
      <alignment vertical="center" wrapText="1"/>
    </xf>
    <xf numFmtId="49" fontId="68" fillId="0" borderId="0" xfId="320" applyNumberFormat="1" applyFont="1" applyAlignment="1">
      <alignment vertical="top" wrapText="1"/>
    </xf>
    <xf numFmtId="49" fontId="74" fillId="0" borderId="0" xfId="320" applyNumberFormat="1" applyFont="1" applyAlignment="1">
      <alignment vertical="center"/>
    </xf>
    <xf numFmtId="49" fontId="68" fillId="0" borderId="0" xfId="320" applyNumberFormat="1" applyFont="1" applyAlignment="1">
      <alignment vertical="center" wrapText="1"/>
    </xf>
    <xf numFmtId="4" fontId="68" fillId="0" borderId="0" xfId="320" applyNumberFormat="1" applyFont="1" applyAlignment="1">
      <alignment vertical="top" wrapText="1"/>
    </xf>
    <xf numFmtId="49" fontId="75" fillId="0" borderId="0" xfId="320" applyNumberFormat="1" applyFont="1" applyAlignment="1">
      <alignment vertical="center"/>
    </xf>
    <xf numFmtId="176" fontId="40" fillId="0" borderId="0" xfId="320" applyFont="1" applyAlignment="1">
      <alignment vertical="top"/>
    </xf>
    <xf numFmtId="170" fontId="68" fillId="0" borderId="0" xfId="150" applyNumberFormat="1" applyFont="1" applyAlignment="1">
      <alignment horizontal="left" wrapText="1"/>
    </xf>
    <xf numFmtId="176" fontId="68" fillId="0" borderId="0" xfId="192" applyNumberFormat="1" applyFont="1" applyFill="1" applyBorder="1" applyAlignment="1" applyProtection="1">
      <alignment horizontal="center" vertical="top"/>
    </xf>
    <xf numFmtId="176" fontId="68" fillId="0" borderId="18" xfId="150" applyFont="1" applyBorder="1" applyAlignment="1" applyProtection="1">
      <alignment vertical="center" wrapText="1"/>
      <protection locked="0"/>
    </xf>
    <xf numFmtId="170" fontId="71" fillId="0" borderId="19" xfId="150" applyNumberFormat="1" applyFont="1" applyBorder="1" applyAlignment="1">
      <alignment horizontal="left" vertical="center"/>
    </xf>
    <xf numFmtId="176" fontId="68" fillId="0" borderId="19" xfId="192" applyNumberFormat="1" applyFont="1" applyFill="1" applyBorder="1" applyAlignment="1" applyProtection="1">
      <alignment horizontal="center" vertical="top"/>
    </xf>
    <xf numFmtId="171" fontId="71" fillId="0" borderId="19" xfId="192" applyNumberFormat="1" applyFont="1" applyFill="1" applyBorder="1" applyAlignment="1" applyProtection="1">
      <alignment horizontal="center" vertical="top"/>
    </xf>
    <xf numFmtId="181" fontId="68" fillId="0" borderId="19" xfId="192" applyNumberFormat="1" applyFont="1" applyFill="1" applyBorder="1" applyAlignment="1" applyProtection="1">
      <alignment horizontal="right" vertical="top"/>
      <protection locked="0"/>
    </xf>
    <xf numFmtId="181" fontId="71" fillId="0" borderId="20" xfId="192" applyNumberFormat="1" applyFont="1" applyFill="1" applyBorder="1" applyAlignment="1" applyProtection="1">
      <alignment horizontal="center" vertical="top"/>
    </xf>
    <xf numFmtId="176" fontId="68" fillId="0" borderId="0" xfId="150" applyFont="1" applyAlignment="1" applyProtection="1">
      <alignment wrapText="1"/>
      <protection locked="0"/>
    </xf>
    <xf numFmtId="170" fontId="71" fillId="0" borderId="0" xfId="150" applyNumberFormat="1" applyFont="1" applyAlignment="1">
      <alignment horizontal="left"/>
    </xf>
    <xf numFmtId="171" fontId="71" fillId="0" borderId="0" xfId="192" applyNumberFormat="1" applyFont="1" applyFill="1" applyBorder="1" applyAlignment="1" applyProtection="1">
      <alignment horizontal="center" vertical="top"/>
    </xf>
    <xf numFmtId="181" fontId="68" fillId="0" borderId="0" xfId="192" applyNumberFormat="1" applyFont="1" applyFill="1" applyBorder="1" applyAlignment="1" applyProtection="1">
      <alignment horizontal="right" vertical="top"/>
      <protection locked="0"/>
    </xf>
    <xf numFmtId="181" fontId="71" fillId="0" borderId="0" xfId="192" applyNumberFormat="1" applyFont="1" applyFill="1" applyBorder="1" applyAlignment="1" applyProtection="1">
      <alignment horizontal="center" vertical="top"/>
    </xf>
    <xf numFmtId="176" fontId="68" fillId="27" borderId="0" xfId="150" applyFont="1" applyFill="1" applyAlignment="1">
      <alignment vertical="top" wrapText="1"/>
    </xf>
    <xf numFmtId="176" fontId="71" fillId="27" borderId="0" xfId="150" applyFont="1" applyFill="1" applyAlignment="1">
      <alignment horizontal="center" vertical="top"/>
    </xf>
    <xf numFmtId="171" fontId="68" fillId="27" borderId="0" xfId="150" applyNumberFormat="1" applyFont="1" applyFill="1" applyAlignment="1">
      <alignment horizontal="center" vertical="top"/>
    </xf>
    <xf numFmtId="181" fontId="68" fillId="27" borderId="0" xfId="150" applyNumberFormat="1" applyFont="1" applyFill="1" applyAlignment="1">
      <alignment horizontal="right" vertical="top"/>
    </xf>
    <xf numFmtId="176" fontId="71" fillId="0" borderId="0" xfId="150" applyFont="1" applyAlignment="1">
      <alignment vertical="center"/>
    </xf>
    <xf numFmtId="170" fontId="71" fillId="0" borderId="15" xfId="203" applyNumberFormat="1" applyFont="1" applyFill="1" applyBorder="1" applyAlignment="1" applyProtection="1">
      <alignment horizontal="center" vertical="center"/>
    </xf>
    <xf numFmtId="176" fontId="71" fillId="0" borderId="16" xfId="150" applyFont="1" applyBorder="1" applyAlignment="1">
      <alignment horizontal="center" vertical="center"/>
    </xf>
    <xf numFmtId="176" fontId="71" fillId="0" borderId="16" xfId="150" applyFont="1" applyBorder="1" applyAlignment="1">
      <alignment horizontal="center" vertical="top"/>
    </xf>
    <xf numFmtId="171" fontId="71" fillId="0" borderId="16" xfId="150" applyNumberFormat="1" applyFont="1" applyBorder="1" applyAlignment="1">
      <alignment horizontal="center" vertical="top"/>
    </xf>
    <xf numFmtId="181" fontId="71" fillId="0" borderId="16" xfId="203" applyNumberFormat="1" applyFont="1" applyFill="1" applyBorder="1" applyAlignment="1" applyProtection="1">
      <alignment horizontal="right" vertical="top"/>
    </xf>
    <xf numFmtId="181" fontId="71" fillId="0" borderId="17" xfId="203" applyNumberFormat="1" applyFont="1" applyFill="1" applyBorder="1" applyAlignment="1" applyProtection="1">
      <alignment horizontal="right" vertical="top"/>
    </xf>
    <xf numFmtId="176" fontId="68" fillId="0" borderId="0" xfId="245" applyNumberFormat="1" applyFont="1" applyAlignment="1">
      <alignment horizontal="center" vertical="top"/>
    </xf>
    <xf numFmtId="2" fontId="68" fillId="0" borderId="0" xfId="150" applyNumberFormat="1" applyFont="1" applyAlignment="1">
      <alignment horizontal="center" vertical="top" wrapText="1"/>
    </xf>
    <xf numFmtId="49" fontId="69" fillId="0" borderId="0" xfId="150" applyNumberFormat="1" applyFont="1" applyAlignment="1" applyProtection="1">
      <alignment horizontal="right" wrapText="1"/>
      <protection locked="0"/>
    </xf>
    <xf numFmtId="176" fontId="68" fillId="0" borderId="0" xfId="245" applyNumberFormat="1" applyFont="1" applyFill="1" applyBorder="1" applyAlignment="1" applyProtection="1">
      <alignment horizontal="left" vertical="top"/>
    </xf>
    <xf numFmtId="49" fontId="69" fillId="0" borderId="0" xfId="150" applyNumberFormat="1" applyFont="1" applyAlignment="1" applyProtection="1">
      <alignment horizontal="right" vertical="top" wrapText="1"/>
      <protection locked="0"/>
    </xf>
    <xf numFmtId="176" fontId="68" fillId="0" borderId="0" xfId="320" applyFont="1" applyAlignment="1">
      <alignment vertical="top"/>
    </xf>
    <xf numFmtId="170" fontId="68" fillId="0" borderId="22" xfId="150" applyNumberFormat="1" applyFont="1" applyBorder="1" applyAlignment="1">
      <alignment horizontal="center" vertical="center"/>
    </xf>
    <xf numFmtId="176" fontId="71" fillId="0" borderId="23" xfId="278" applyNumberFormat="1" applyFont="1" applyBorder="1" applyAlignment="1">
      <alignment horizontal="left" vertical="center"/>
    </xf>
    <xf numFmtId="176" fontId="68" fillId="0" borderId="23" xfId="192" applyNumberFormat="1" applyFont="1" applyFill="1" applyBorder="1" applyAlignment="1" applyProtection="1">
      <alignment horizontal="center" vertical="top"/>
    </xf>
    <xf numFmtId="171" fontId="71" fillId="0" borderId="23" xfId="192" applyNumberFormat="1" applyFont="1" applyFill="1" applyBorder="1" applyAlignment="1" applyProtection="1">
      <alignment horizontal="center" vertical="top"/>
    </xf>
    <xf numFmtId="181" fontId="68" fillId="0" borderId="23" xfId="192" applyNumberFormat="1" applyFont="1" applyFill="1" applyBorder="1" applyAlignment="1" applyProtection="1">
      <alignment horizontal="right" vertical="top"/>
      <protection locked="0"/>
    </xf>
    <xf numFmtId="181" fontId="71" fillId="0" borderId="24" xfId="192" applyNumberFormat="1" applyFont="1" applyFill="1" applyBorder="1" applyAlignment="1" applyProtection="1">
      <alignment horizontal="center" vertical="top"/>
    </xf>
    <xf numFmtId="170" fontId="68" fillId="0" borderId="0" xfId="150" applyNumberFormat="1" applyFont="1" applyAlignment="1">
      <alignment horizontal="center"/>
    </xf>
    <xf numFmtId="176" fontId="71" fillId="0" borderId="0" xfId="278" applyNumberFormat="1" applyFont="1" applyFill="1" applyBorder="1" applyAlignment="1" applyProtection="1">
      <alignment horizontal="left" vertical="center"/>
    </xf>
    <xf numFmtId="176" fontId="71" fillId="27" borderId="28" xfId="150" applyFont="1" applyFill="1" applyBorder="1" applyAlignment="1">
      <alignment vertical="center"/>
    </xf>
    <xf numFmtId="176" fontId="68" fillId="27" borderId="0" xfId="192" applyNumberFormat="1" applyFont="1" applyFill="1" applyBorder="1" applyAlignment="1" applyProtection="1">
      <alignment horizontal="center" vertical="top"/>
    </xf>
    <xf numFmtId="171" fontId="71" fillId="27" borderId="0" xfId="192" applyNumberFormat="1" applyFont="1" applyFill="1" applyBorder="1" applyAlignment="1" applyProtection="1">
      <alignment horizontal="center" vertical="top"/>
    </xf>
    <xf numFmtId="181" fontId="68" fillId="27" borderId="0" xfId="192" applyNumberFormat="1" applyFont="1" applyFill="1" applyBorder="1" applyAlignment="1" applyProtection="1">
      <alignment horizontal="right" vertical="top"/>
      <protection locked="0"/>
    </xf>
    <xf numFmtId="181" fontId="71" fillId="27" borderId="0" xfId="192" applyNumberFormat="1" applyFont="1" applyFill="1" applyBorder="1" applyAlignment="1" applyProtection="1">
      <alignment horizontal="center" vertical="top"/>
    </xf>
    <xf numFmtId="176" fontId="68" fillId="0" borderId="0" xfId="107" applyFont="1" applyAlignment="1">
      <alignment horizontal="left" vertical="top" wrapText="1"/>
    </xf>
    <xf numFmtId="176" fontId="68" fillId="0" borderId="0" xfId="107" applyFont="1" applyAlignment="1">
      <alignment horizontal="right" vertical="top" wrapText="1"/>
    </xf>
    <xf numFmtId="0" fontId="68" fillId="0" borderId="0" xfId="494" applyFont="1" applyAlignment="1">
      <alignment vertical="top" wrapText="1"/>
    </xf>
    <xf numFmtId="49" fontId="68" fillId="0" borderId="0" xfId="494" applyNumberFormat="1" applyFont="1" applyAlignment="1">
      <alignment vertical="top" wrapText="1"/>
    </xf>
    <xf numFmtId="0" fontId="68" fillId="0" borderId="0" xfId="245" applyNumberFormat="1" applyFont="1" applyFill="1" applyBorder="1" applyAlignment="1" applyProtection="1">
      <alignment horizontal="center" vertical="top"/>
    </xf>
    <xf numFmtId="176" fontId="68" fillId="0" borderId="0" xfId="0" applyFont="1" applyAlignment="1">
      <alignment horizontal="center" vertical="top"/>
    </xf>
    <xf numFmtId="0" fontId="68" fillId="0" borderId="0" xfId="150" applyNumberFormat="1" applyFont="1" applyAlignment="1">
      <alignment horizontal="left" vertical="top" wrapText="1"/>
    </xf>
    <xf numFmtId="4" fontId="68" fillId="0" borderId="0" xfId="320" applyNumberFormat="1" applyFont="1" applyAlignment="1">
      <alignment vertical="center" wrapText="1"/>
    </xf>
    <xf numFmtId="176" fontId="71" fillId="0" borderId="23" xfId="278" applyNumberFormat="1" applyFont="1" applyFill="1" applyBorder="1" applyAlignment="1" applyProtection="1">
      <alignment horizontal="right" vertical="center"/>
    </xf>
    <xf numFmtId="178" fontId="48" fillId="27" borderId="21" xfId="320" applyNumberFormat="1" applyFont="1" applyFill="1" applyBorder="1" applyAlignment="1">
      <alignment vertical="top"/>
    </xf>
    <xf numFmtId="2" fontId="71" fillId="27" borderId="0" xfId="150" applyNumberFormat="1" applyFont="1" applyFill="1" applyBorder="1" applyAlignment="1" applyProtection="1">
      <alignment horizontal="center" vertical="top"/>
    </xf>
    <xf numFmtId="181" fontId="48" fillId="27" borderId="16" xfId="203" applyNumberFormat="1" applyFont="1" applyFill="1" applyBorder="1" applyAlignment="1" applyProtection="1">
      <alignment horizontal="right" vertical="center"/>
    </xf>
    <xf numFmtId="181" fontId="48" fillId="27" borderId="17" xfId="203" applyNumberFormat="1" applyFont="1" applyFill="1" applyBorder="1" applyAlignment="1" applyProtection="1">
      <alignment horizontal="right" vertical="center"/>
    </xf>
    <xf numFmtId="176" fontId="60" fillId="27" borderId="21" xfId="320" applyNumberFormat="1" applyFont="1" applyFill="1" applyBorder="1" applyAlignment="1">
      <alignment vertical="center"/>
    </xf>
    <xf numFmtId="181" fontId="49" fillId="0" borderId="0" xfId="150" applyNumberFormat="1" applyFont="1" applyFill="1" applyBorder="1" applyAlignment="1" applyProtection="1">
      <alignment horizontal="center"/>
    </xf>
    <xf numFmtId="2" fontId="49" fillId="27" borderId="0" xfId="150" applyNumberFormat="1" applyFont="1" applyFill="1" applyBorder="1" applyAlignment="1" applyProtection="1">
      <alignment horizontal="center" vertical="center"/>
    </xf>
    <xf numFmtId="181" fontId="49" fillId="27" borderId="0" xfId="150" applyNumberFormat="1" applyFont="1" applyFill="1" applyBorder="1" applyAlignment="1" applyProtection="1">
      <alignment horizontal="center" vertical="center"/>
    </xf>
    <xf numFmtId="176" fontId="49" fillId="0" borderId="0" xfId="320" applyNumberFormat="1" applyFont="1" applyAlignment="1">
      <alignment vertical="top" wrapText="1"/>
    </xf>
    <xf numFmtId="181" fontId="49" fillId="0" borderId="19" xfId="192" applyNumberFormat="1" applyFont="1" applyFill="1" applyBorder="1" applyAlignment="1" applyProtection="1">
      <alignment horizontal="right" vertical="center"/>
      <protection locked="0"/>
    </xf>
    <xf numFmtId="181" fontId="48" fillId="0" borderId="20" xfId="192" applyNumberFormat="1" applyFont="1" applyFill="1" applyBorder="1" applyAlignment="1" applyProtection="1">
      <alignment horizontal="center" vertical="center"/>
    </xf>
    <xf numFmtId="181" fontId="49" fillId="0" borderId="0" xfId="192" applyNumberFormat="1" applyFont="1" applyFill="1" applyBorder="1" applyAlignment="1" applyProtection="1">
      <alignment horizontal="right"/>
      <protection locked="0"/>
    </xf>
    <xf numFmtId="181" fontId="48" fillId="0" borderId="0" xfId="192" applyNumberFormat="1" applyFont="1" applyFill="1" applyBorder="1" applyAlignment="1" applyProtection="1">
      <alignment horizontal="center" vertical="center"/>
    </xf>
    <xf numFmtId="181" fontId="49" fillId="27" borderId="0" xfId="150" applyNumberFormat="1" applyFont="1" applyFill="1" applyAlignment="1" applyProtection="1">
      <alignment horizontal="right"/>
    </xf>
    <xf numFmtId="181" fontId="48" fillId="0" borderId="16" xfId="203" applyNumberFormat="1" applyFont="1" applyFill="1" applyBorder="1" applyAlignment="1" applyProtection="1">
      <alignment horizontal="right" vertical="center"/>
    </xf>
    <xf numFmtId="181" fontId="48" fillId="0" borderId="17" xfId="203" applyNumberFormat="1" applyFont="1" applyFill="1" applyBorder="1" applyAlignment="1" applyProtection="1">
      <alignment horizontal="right" vertical="center"/>
    </xf>
    <xf numFmtId="176" fontId="49" fillId="0" borderId="0" xfId="320" applyNumberFormat="1" applyFont="1" applyAlignment="1">
      <alignment vertical="center"/>
    </xf>
    <xf numFmtId="181" fontId="49" fillId="0" borderId="23" xfId="192" applyNumberFormat="1" applyFont="1" applyFill="1" applyBorder="1" applyAlignment="1" applyProtection="1">
      <alignment horizontal="right" vertical="center"/>
      <protection locked="0"/>
    </xf>
    <xf numFmtId="181" fontId="48" fillId="0" borderId="24" xfId="192" applyNumberFormat="1" applyFont="1" applyFill="1" applyBorder="1" applyAlignment="1" applyProtection="1">
      <alignment horizontal="center" vertical="center"/>
    </xf>
    <xf numFmtId="181" fontId="49" fillId="27" borderId="0" xfId="192" applyNumberFormat="1" applyFont="1" applyFill="1" applyBorder="1" applyAlignment="1" applyProtection="1">
      <alignment horizontal="right"/>
      <protection locked="0"/>
    </xf>
    <xf numFmtId="181" fontId="48" fillId="27" borderId="0" xfId="192" applyNumberFormat="1" applyFont="1" applyFill="1" applyBorder="1" applyAlignment="1" applyProtection="1">
      <alignment horizontal="center" vertical="center"/>
    </xf>
    <xf numFmtId="176" fontId="60" fillId="0" borderId="0" xfId="320" applyNumberFormat="1" applyFont="1" applyFill="1" applyBorder="1" applyAlignment="1">
      <alignment vertical="center"/>
    </xf>
    <xf numFmtId="2" fontId="49" fillId="0" borderId="0" xfId="245" applyNumberFormat="1" applyFont="1" applyFill="1" applyBorder="1" applyAlignment="1" applyProtection="1">
      <alignment horizontal="center"/>
    </xf>
    <xf numFmtId="4" fontId="49" fillId="0" borderId="0" xfId="150" applyNumberFormat="1" applyFont="1" applyFill="1" applyBorder="1" applyAlignment="1" applyProtection="1">
      <alignment horizontal="right" vertical="top" wrapText="1"/>
    </xf>
    <xf numFmtId="0" fontId="49" fillId="0" borderId="0" xfId="150" applyNumberFormat="1" applyFont="1" applyFill="1" applyBorder="1" applyAlignment="1" applyProtection="1">
      <alignment horizontal="right" vertical="top" wrapText="1"/>
    </xf>
    <xf numFmtId="176" fontId="49" fillId="0" borderId="0" xfId="320" applyNumberFormat="1" applyFont="1" applyFill="1" applyBorder="1" applyAlignment="1">
      <alignment horizontal="right" vertical="top" wrapText="1"/>
    </xf>
    <xf numFmtId="170" fontId="48" fillId="0" borderId="0" xfId="320" applyNumberFormat="1" applyFont="1" applyFill="1" applyBorder="1" applyAlignment="1">
      <alignment vertical="center"/>
    </xf>
    <xf numFmtId="176" fontId="49" fillId="0" borderId="0" xfId="582" applyNumberFormat="1" applyFont="1" applyFill="1" applyBorder="1" applyAlignment="1" applyProtection="1">
      <alignment horizontal="left" vertical="top" wrapText="1"/>
    </xf>
    <xf numFmtId="176" fontId="49" fillId="0" borderId="0" xfId="320" applyNumberFormat="1" applyFont="1" applyFill="1" applyBorder="1" applyAlignment="1">
      <alignment vertical="center" wrapText="1"/>
    </xf>
    <xf numFmtId="176" fontId="49" fillId="0" borderId="0" xfId="320" applyNumberFormat="1" applyFont="1" applyFill="1" applyAlignment="1">
      <alignment vertical="center"/>
    </xf>
    <xf numFmtId="170" fontId="48" fillId="0" borderId="0" xfId="320" applyNumberFormat="1" applyFont="1" applyBorder="1" applyAlignment="1">
      <alignment vertical="center"/>
    </xf>
    <xf numFmtId="176" fontId="49" fillId="0" borderId="0" xfId="320" applyNumberFormat="1" applyFont="1" applyBorder="1" applyAlignment="1">
      <alignment vertical="center" wrapText="1"/>
    </xf>
    <xf numFmtId="171" fontId="49" fillId="0" borderId="0" xfId="320" applyNumberFormat="1" applyFont="1" applyBorder="1" applyAlignment="1">
      <alignment horizontal="left" vertical="center" wrapText="1"/>
    </xf>
    <xf numFmtId="181" fontId="49" fillId="0" borderId="0" xfId="320" applyNumberFormat="1" applyFont="1" applyBorder="1" applyAlignment="1">
      <alignment vertical="center"/>
    </xf>
    <xf numFmtId="176" fontId="48" fillId="0" borderId="0" xfId="320" applyNumberFormat="1" applyFont="1" applyAlignment="1">
      <alignment vertical="center"/>
    </xf>
    <xf numFmtId="176" fontId="49" fillId="0" borderId="0" xfId="320" applyNumberFormat="1" applyFont="1" applyFill="1" applyAlignment="1">
      <alignment vertical="center" wrapText="1"/>
    </xf>
    <xf numFmtId="4" fontId="49" fillId="0" borderId="0" xfId="320" applyNumberFormat="1" applyFont="1" applyFill="1" applyAlignment="1">
      <alignment vertical="center" wrapText="1"/>
    </xf>
    <xf numFmtId="176" fontId="49" fillId="0" borderId="0" xfId="320" applyNumberFormat="1" applyFont="1" applyAlignment="1">
      <alignment vertical="center" wrapText="1"/>
    </xf>
    <xf numFmtId="2" fontId="49" fillId="0" borderId="0" xfId="320" applyNumberFormat="1" applyFont="1" applyAlignment="1">
      <alignment horizontal="left" vertical="center" wrapText="1"/>
    </xf>
    <xf numFmtId="2" fontId="49" fillId="0" borderId="0" xfId="320" applyNumberFormat="1" applyFont="1" applyAlignment="1">
      <alignment vertical="center"/>
    </xf>
    <xf numFmtId="181" fontId="49" fillId="0" borderId="0" xfId="320" applyNumberFormat="1" applyFont="1" applyAlignment="1">
      <alignment vertical="center"/>
    </xf>
    <xf numFmtId="4" fontId="49" fillId="0" borderId="0" xfId="320" applyNumberFormat="1" applyFont="1" applyAlignment="1">
      <alignment vertical="center" wrapText="1"/>
    </xf>
    <xf numFmtId="4" fontId="49" fillId="0" borderId="0" xfId="320" applyNumberFormat="1" applyFont="1" applyAlignment="1">
      <alignment vertical="center"/>
    </xf>
    <xf numFmtId="171" fontId="49" fillId="0" borderId="0" xfId="320" applyNumberFormat="1" applyFont="1" applyAlignment="1">
      <alignment horizontal="left" vertical="center" wrapText="1"/>
    </xf>
    <xf numFmtId="176" fontId="71" fillId="27" borderId="21" xfId="320" applyFont="1" applyFill="1" applyBorder="1" applyAlignment="1">
      <alignment vertical="top"/>
    </xf>
    <xf numFmtId="44" fontId="60" fillId="27" borderId="21" xfId="320" applyNumberFormat="1" applyFont="1" applyFill="1" applyBorder="1" applyAlignment="1">
      <alignment vertical="center"/>
    </xf>
    <xf numFmtId="49" fontId="49" fillId="0" borderId="0" xfId="250" applyNumberFormat="1" applyFont="1" applyFill="1" applyBorder="1" applyAlignment="1" applyProtection="1">
      <alignment horizontal="center" vertical="top"/>
    </xf>
    <xf numFmtId="4" fontId="48" fillId="0" borderId="0" xfId="150" applyNumberFormat="1" applyFont="1" applyFill="1" applyBorder="1" applyAlignment="1" applyProtection="1">
      <alignment horizontal="left" vertical="top" wrapText="1"/>
    </xf>
    <xf numFmtId="4" fontId="49" fillId="0" borderId="0" xfId="582" applyNumberFormat="1" applyFont="1" applyFill="1" applyBorder="1" applyAlignment="1" applyProtection="1">
      <alignment horizontal="left" vertical="top" wrapText="1"/>
    </xf>
    <xf numFmtId="4" fontId="49" fillId="0" borderId="0" xfId="150" applyNumberFormat="1" applyFont="1" applyFill="1" applyBorder="1" applyAlignment="1" applyProtection="1">
      <alignment horizontal="center"/>
    </xf>
    <xf numFmtId="170" fontId="48" fillId="27" borderId="0" xfId="203" applyNumberFormat="1" applyFont="1" applyFill="1" applyBorder="1" applyAlignment="1" applyProtection="1">
      <alignment horizontal="center" vertical="center"/>
    </xf>
    <xf numFmtId="176" fontId="48" fillId="27" borderId="0" xfId="150" applyNumberFormat="1" applyFont="1" applyFill="1" applyBorder="1" applyAlignment="1" applyProtection="1">
      <alignment horizontal="center" vertical="center"/>
    </xf>
    <xf numFmtId="171" fontId="48" fillId="27" borderId="0" xfId="150" applyNumberFormat="1" applyFont="1" applyFill="1" applyBorder="1" applyAlignment="1" applyProtection="1">
      <alignment horizontal="center" vertical="center"/>
    </xf>
    <xf numFmtId="49" fontId="59" fillId="27" borderId="0" xfId="320" applyNumberFormat="1" applyFont="1" applyFill="1" applyBorder="1" applyAlignment="1">
      <alignment vertical="center" wrapText="1"/>
    </xf>
    <xf numFmtId="4" fontId="60" fillId="27" borderId="0" xfId="320" applyNumberFormat="1" applyFont="1" applyFill="1" applyBorder="1" applyAlignment="1">
      <alignment horizontal="left" vertical="center" wrapText="1"/>
    </xf>
    <xf numFmtId="4" fontId="49" fillId="0" borderId="0" xfId="320" applyNumberFormat="1" applyFont="1" applyFill="1" applyBorder="1" applyAlignment="1">
      <alignment horizontal="center" wrapText="1"/>
    </xf>
    <xf numFmtId="4" fontId="52" fillId="0" borderId="0" xfId="320" applyNumberFormat="1" applyFont="1" applyFill="1" applyBorder="1" applyAlignment="1">
      <alignment horizontal="center" wrapText="1"/>
    </xf>
    <xf numFmtId="176" fontId="51" fillId="0" borderId="0" xfId="320" applyNumberFormat="1" applyFont="1" applyFill="1" applyBorder="1" applyAlignment="1">
      <alignment vertical="center" wrapText="1"/>
    </xf>
    <xf numFmtId="49" fontId="58" fillId="0" borderId="0" xfId="320" applyNumberFormat="1" applyFont="1" applyBorder="1" applyAlignment="1">
      <alignment vertical="center"/>
    </xf>
    <xf numFmtId="170" fontId="48" fillId="0" borderId="0" xfId="150" applyNumberFormat="1" applyFont="1" applyFill="1" applyBorder="1" applyAlignment="1" applyProtection="1">
      <alignment horizontal="left" vertical="center"/>
    </xf>
    <xf numFmtId="176" fontId="49" fillId="0" borderId="0" xfId="192" applyNumberFormat="1" applyFont="1" applyFill="1" applyBorder="1" applyAlignment="1" applyProtection="1">
      <alignment horizontal="center" vertical="center"/>
    </xf>
    <xf numFmtId="171" fontId="48" fillId="0" borderId="0" xfId="192" applyNumberFormat="1" applyFont="1" applyFill="1" applyBorder="1" applyAlignment="1" applyProtection="1">
      <alignment horizontal="center" vertical="center"/>
    </xf>
    <xf numFmtId="178" fontId="49" fillId="0" borderId="0" xfId="192" applyNumberFormat="1" applyFont="1" applyFill="1" applyBorder="1" applyAlignment="1" applyProtection="1">
      <alignment horizontal="right" vertical="center"/>
      <protection locked="0"/>
    </xf>
    <xf numFmtId="176" fontId="48" fillId="27" borderId="0" xfId="150" applyNumberFormat="1" applyFont="1" applyFill="1" applyBorder="1" applyAlignment="1" applyProtection="1">
      <alignment horizontal="center"/>
    </xf>
    <xf numFmtId="171" fontId="49" fillId="27" borderId="0" xfId="150" applyNumberFormat="1" applyFont="1" applyFill="1" applyBorder="1" applyAlignment="1" applyProtection="1">
      <alignment horizontal="center"/>
    </xf>
    <xf numFmtId="170" fontId="48" fillId="0" borderId="0" xfId="203" applyNumberFormat="1" applyFont="1" applyFill="1" applyBorder="1" applyAlignment="1" applyProtection="1">
      <alignment horizontal="center" vertical="center"/>
    </xf>
    <xf numFmtId="176" fontId="48" fillId="0" borderId="0" xfId="150" applyNumberFormat="1" applyFont="1" applyFill="1" applyBorder="1" applyAlignment="1" applyProtection="1">
      <alignment horizontal="center" vertical="center"/>
    </xf>
    <xf numFmtId="171" fontId="48" fillId="0" borderId="0" xfId="150" applyNumberFormat="1" applyFont="1" applyFill="1" applyBorder="1" applyAlignment="1" applyProtection="1">
      <alignment horizontal="center" vertical="center"/>
    </xf>
    <xf numFmtId="2" fontId="49" fillId="0" borderId="0" xfId="150" applyNumberFormat="1" applyFont="1" applyFill="1" applyBorder="1" applyAlignment="1" applyProtection="1">
      <alignment horizontal="center" wrapText="1"/>
    </xf>
    <xf numFmtId="49" fontId="52" fillId="0" borderId="0" xfId="150" applyNumberFormat="1" applyFont="1" applyFill="1" applyBorder="1" applyAlignment="1" applyProtection="1">
      <alignment horizontal="right" wrapText="1"/>
      <protection locked="0"/>
    </xf>
    <xf numFmtId="170" fontId="49" fillId="0" borderId="0" xfId="150" applyNumberFormat="1" applyFont="1" applyFill="1" applyBorder="1" applyAlignment="1" applyProtection="1">
      <alignment horizontal="center" vertical="center"/>
    </xf>
    <xf numFmtId="176" fontId="48" fillId="0" borderId="0" xfId="278" applyNumberFormat="1" applyFont="1" applyFill="1" applyBorder="1" applyAlignment="1" applyProtection="1">
      <alignment horizontal="right" vertical="center"/>
    </xf>
    <xf numFmtId="178" fontId="49" fillId="0" borderId="0" xfId="320" applyNumberFormat="1" applyFont="1" applyFill="1" applyBorder="1" applyAlignment="1">
      <alignment vertical="center"/>
    </xf>
    <xf numFmtId="181" fontId="48" fillId="27" borderId="0" xfId="203" applyNumberFormat="1" applyFont="1" applyFill="1" applyBorder="1" applyAlignment="1" applyProtection="1">
      <alignment horizontal="right" vertical="center"/>
    </xf>
    <xf numFmtId="176" fontId="60" fillId="27" borderId="0" xfId="320" applyNumberFormat="1" applyFont="1" applyFill="1" applyBorder="1" applyAlignment="1">
      <alignment vertical="center"/>
    </xf>
    <xf numFmtId="176" fontId="49" fillId="0" borderId="0" xfId="0" applyNumberFormat="1" applyFont="1" applyBorder="1"/>
    <xf numFmtId="176" fontId="49" fillId="0" borderId="0" xfId="320" applyNumberFormat="1" applyFont="1" applyBorder="1" applyAlignment="1">
      <alignment vertical="top" wrapText="1"/>
    </xf>
    <xf numFmtId="176" fontId="49" fillId="0" borderId="0" xfId="150" applyNumberFormat="1" applyFont="1" applyFill="1" applyBorder="1" applyAlignment="1" applyProtection="1">
      <alignment vertical="center" wrapText="1"/>
      <protection locked="0"/>
    </xf>
    <xf numFmtId="181" fontId="49" fillId="0" borderId="0" xfId="192" applyNumberFormat="1" applyFont="1" applyFill="1" applyBorder="1" applyAlignment="1" applyProtection="1">
      <alignment horizontal="right" vertical="center"/>
      <protection locked="0"/>
    </xf>
    <xf numFmtId="176" fontId="49" fillId="27" borderId="0" xfId="150" applyNumberFormat="1" applyFont="1" applyFill="1" applyBorder="1" applyAlignment="1" applyProtection="1">
      <alignment vertical="top" wrapText="1"/>
    </xf>
    <xf numFmtId="181" fontId="49" fillId="27" borderId="0" xfId="150" applyNumberFormat="1" applyFont="1" applyFill="1" applyBorder="1" applyAlignment="1" applyProtection="1">
      <alignment horizontal="right"/>
    </xf>
    <xf numFmtId="181" fontId="48" fillId="0" borderId="0" xfId="203" applyNumberFormat="1" applyFont="1" applyFill="1" applyBorder="1" applyAlignment="1" applyProtection="1">
      <alignment horizontal="right" vertical="center"/>
    </xf>
    <xf numFmtId="176" fontId="49" fillId="0" borderId="0" xfId="320" applyNumberFormat="1" applyFont="1" applyBorder="1" applyAlignment="1">
      <alignment vertical="center"/>
    </xf>
    <xf numFmtId="176" fontId="48" fillId="0" borderId="0" xfId="150" applyNumberFormat="1" applyFont="1" applyFill="1" applyBorder="1" applyAlignment="1" applyProtection="1">
      <alignment horizontal="right" vertical="top" wrapText="1"/>
    </xf>
    <xf numFmtId="176" fontId="48" fillId="0" borderId="0" xfId="245" applyNumberFormat="1" applyFont="1" applyFill="1" applyBorder="1" applyAlignment="1" applyProtection="1">
      <alignment horizontal="center"/>
    </xf>
    <xf numFmtId="171" fontId="48" fillId="0" borderId="0" xfId="150" applyNumberFormat="1" applyFont="1" applyFill="1" applyBorder="1" applyAlignment="1" applyProtection="1">
      <alignment horizontal="center"/>
    </xf>
    <xf numFmtId="181" fontId="48" fillId="0" borderId="0" xfId="150" applyNumberFormat="1" applyFont="1" applyFill="1" applyBorder="1" applyAlignment="1" applyProtection="1">
      <alignment horizontal="center"/>
    </xf>
    <xf numFmtId="178" fontId="49" fillId="0" borderId="19" xfId="150" applyNumberFormat="1" applyFont="1" applyFill="1" applyBorder="1" applyAlignment="1" applyProtection="1">
      <alignment horizontal="center" vertical="top"/>
    </xf>
    <xf numFmtId="176" fontId="49" fillId="0" borderId="0" xfId="150" applyNumberFormat="1" applyFont="1" applyFill="1" applyBorder="1" applyAlignment="1" applyProtection="1">
      <alignment vertical="top" wrapText="1"/>
    </xf>
    <xf numFmtId="176" fontId="49" fillId="0" borderId="0" xfId="150" applyNumberFormat="1" applyFont="1" applyFill="1" applyBorder="1" applyAlignment="1" applyProtection="1">
      <alignment horizontal="center" vertical="top" wrapText="1"/>
    </xf>
    <xf numFmtId="176" fontId="68" fillId="0" borderId="28" xfId="150" applyFont="1" applyBorder="1" applyAlignment="1">
      <alignment vertical="top" wrapText="1"/>
    </xf>
    <xf numFmtId="176" fontId="0" fillId="0" borderId="28" xfId="0" applyBorder="1"/>
    <xf numFmtId="176" fontId="49" fillId="0" borderId="28" xfId="150" applyFont="1" applyFill="1" applyBorder="1" applyAlignment="1" applyProtection="1">
      <alignment vertical="top" wrapText="1"/>
    </xf>
    <xf numFmtId="49" fontId="61" fillId="0" borderId="0" xfId="150" applyNumberFormat="1" applyFont="1" applyFill="1" applyAlignment="1" applyProtection="1">
      <alignment horizontal="left" vertical="top" wrapText="1"/>
    </xf>
    <xf numFmtId="2" fontId="61" fillId="0" borderId="0" xfId="150" applyNumberFormat="1" applyFont="1" applyFill="1" applyAlignment="1" applyProtection="1">
      <alignment horizontal="left" vertical="top" wrapText="1"/>
    </xf>
    <xf numFmtId="176" fontId="49" fillId="0" borderId="0" xfId="0" applyFont="1" applyFill="1" applyBorder="1" applyAlignment="1" applyProtection="1">
      <alignment horizontal="left" vertical="top" wrapText="1"/>
    </xf>
    <xf numFmtId="2" fontId="61" fillId="0" borderId="29" xfId="150" applyNumberFormat="1" applyFont="1" applyFill="1" applyBorder="1" applyAlignment="1" applyProtection="1">
      <alignment horizontal="left" vertical="top" wrapText="1"/>
    </xf>
    <xf numFmtId="176" fontId="49" fillId="0" borderId="28" xfId="0" applyFont="1" applyBorder="1" applyAlignment="1"/>
    <xf numFmtId="176" fontId="49" fillId="0" borderId="0" xfId="0" applyFont="1" applyAlignment="1">
      <alignment horizontal="left" vertical="top" wrapText="1"/>
    </xf>
    <xf numFmtId="176" fontId="48" fillId="0" borderId="0" xfId="150" applyNumberFormat="1" applyFont="1" applyFill="1" applyBorder="1" applyAlignment="1" applyProtection="1">
      <alignment vertical="center" wrapText="1"/>
    </xf>
    <xf numFmtId="176" fontId="49" fillId="0" borderId="0" xfId="0" applyNumberFormat="1" applyFont="1" applyFill="1" applyAlignment="1">
      <alignment vertical="center"/>
    </xf>
    <xf numFmtId="176" fontId="49" fillId="0" borderId="28" xfId="150" applyNumberFormat="1" applyFont="1" applyFill="1" applyBorder="1" applyAlignment="1" applyProtection="1">
      <alignment vertical="top" wrapText="1"/>
    </xf>
    <xf numFmtId="176" fontId="49" fillId="0" borderId="28" xfId="0" applyNumberFormat="1" applyFont="1" applyBorder="1" applyAlignment="1"/>
    <xf numFmtId="176" fontId="49" fillId="0" borderId="0" xfId="150" applyFont="1" applyFill="1" applyBorder="1" applyAlignment="1" applyProtection="1">
      <alignment vertical="top" wrapText="1"/>
    </xf>
    <xf numFmtId="176" fontId="49" fillId="0" borderId="0" xfId="0" applyFont="1" applyBorder="1" applyAlignment="1"/>
    <xf numFmtId="176" fontId="49" fillId="0" borderId="0" xfId="150" applyNumberFormat="1" applyFont="1" applyFill="1" applyBorder="1" applyAlignment="1" applyProtection="1">
      <alignment vertical="top" wrapText="1"/>
    </xf>
    <xf numFmtId="4" fontId="49" fillId="29" borderId="0" xfId="320" applyNumberFormat="1" applyFont="1" applyFill="1" applyBorder="1" applyAlignment="1">
      <alignment vertical="center" wrapText="1"/>
    </xf>
    <xf numFmtId="176" fontId="49" fillId="29" borderId="0" xfId="245" applyNumberFormat="1" applyFont="1" applyFill="1" applyBorder="1" applyAlignment="1" applyProtection="1">
      <alignment horizontal="center"/>
    </xf>
    <xf numFmtId="176" fontId="49" fillId="29" borderId="0" xfId="320" applyNumberFormat="1" applyFont="1" applyFill="1" applyBorder="1" applyAlignment="1">
      <alignment vertical="center" wrapText="1"/>
    </xf>
    <xf numFmtId="176" fontId="49" fillId="29" borderId="0" xfId="107" applyNumberFormat="1" applyFont="1" applyFill="1" applyBorder="1" applyAlignment="1">
      <alignment horizontal="left" vertical="top" wrapText="1"/>
    </xf>
    <xf numFmtId="2" fontId="49" fillId="0" borderId="0" xfId="150" applyNumberFormat="1" applyFont="1" applyFill="1" applyBorder="1" applyAlignment="1" applyProtection="1">
      <alignment vertical="top"/>
    </xf>
    <xf numFmtId="181" fontId="49" fillId="0" borderId="0" xfId="150" applyNumberFormat="1" applyFont="1" applyFill="1" applyBorder="1" applyAlignment="1" applyProtection="1"/>
    <xf numFmtId="2" fontId="49" fillId="0" borderId="0" xfId="245" applyNumberFormat="1" applyFont="1" applyFill="1" applyBorder="1" applyAlignment="1" applyProtection="1"/>
    <xf numFmtId="2" fontId="49" fillId="0" borderId="0" xfId="150" applyNumberFormat="1" applyFont="1" applyFill="1" applyBorder="1" applyAlignment="1" applyProtection="1"/>
    <xf numFmtId="2" fontId="49" fillId="0" borderId="0" xfId="582" applyNumberFormat="1" applyFont="1" applyFill="1" applyBorder="1" applyAlignment="1" applyProtection="1"/>
    <xf numFmtId="2" fontId="49" fillId="29" borderId="0" xfId="150" applyNumberFormat="1" applyFont="1" applyFill="1" applyBorder="1" applyAlignment="1" applyProtection="1"/>
    <xf numFmtId="181" fontId="49" fillId="29" borderId="0" xfId="150" applyNumberFormat="1" applyFont="1" applyFill="1" applyBorder="1" applyAlignment="1" applyProtection="1"/>
    <xf numFmtId="171" fontId="48" fillId="0" borderId="23" xfId="192" applyNumberFormat="1" applyFont="1" applyFill="1" applyBorder="1" applyAlignment="1" applyProtection="1">
      <alignment vertical="center"/>
    </xf>
    <xf numFmtId="181" fontId="49" fillId="0" borderId="23" xfId="192" applyNumberFormat="1" applyFont="1" applyFill="1" applyBorder="1" applyAlignment="1" applyProtection="1">
      <alignment vertical="center"/>
      <protection locked="0"/>
    </xf>
    <xf numFmtId="181" fontId="48" fillId="0" borderId="24" xfId="192" applyNumberFormat="1" applyFont="1" applyFill="1" applyBorder="1" applyAlignment="1" applyProtection="1">
      <alignment vertical="center"/>
    </xf>
  </cellXfs>
  <cellStyles count="583">
    <cellStyle name="_List1" xfId="1"/>
    <cellStyle name="_List1 2" xfId="384"/>
    <cellStyle name="20 % – Poudarek1 2" xfId="2"/>
    <cellStyle name="20 % – Poudarek1 2 2" xfId="385"/>
    <cellStyle name="20 % – Poudarek1 3" xfId="3"/>
    <cellStyle name="20 % – Poudarek1 3 2" xfId="386"/>
    <cellStyle name="20 % – Poudarek2 2" xfId="4"/>
    <cellStyle name="20 % – Poudarek2 2 2" xfId="387"/>
    <cellStyle name="20 % – Poudarek2 3" xfId="5"/>
    <cellStyle name="20 % – Poudarek2 3 2" xfId="388"/>
    <cellStyle name="20 % – Poudarek3 2" xfId="6"/>
    <cellStyle name="20 % – Poudarek3 2 2" xfId="389"/>
    <cellStyle name="20 % – Poudarek3 3" xfId="7"/>
    <cellStyle name="20 % – Poudarek3 3 2" xfId="390"/>
    <cellStyle name="20 % – Poudarek4 2" xfId="8"/>
    <cellStyle name="20 % – Poudarek4 2 2" xfId="391"/>
    <cellStyle name="20 % – Poudarek4 3" xfId="9"/>
    <cellStyle name="20 % – Poudarek4 3 2" xfId="392"/>
    <cellStyle name="20 % – Poudarek5 2" xfId="10"/>
    <cellStyle name="20 % – Poudarek5 2 2" xfId="393"/>
    <cellStyle name="20 % – Poudarek6 2" xfId="11"/>
    <cellStyle name="20 % – Poudarek6 2 2" xfId="394"/>
    <cellStyle name="20 % – Poudarek6 3" xfId="12"/>
    <cellStyle name="20 % – Poudarek6 3 2" xfId="395"/>
    <cellStyle name="20% - Accent1 2" xfId="13"/>
    <cellStyle name="20% - Accent1 2 2" xfId="396"/>
    <cellStyle name="20% - Accent2 2" xfId="14"/>
    <cellStyle name="20% - Accent2 2 2" xfId="397"/>
    <cellStyle name="20% - Accent3 2" xfId="15"/>
    <cellStyle name="20% - Accent3 2 2" xfId="398"/>
    <cellStyle name="20% - Accent4 2" xfId="16"/>
    <cellStyle name="20% - Accent4 2 2" xfId="399"/>
    <cellStyle name="20% - Accent5 2" xfId="17"/>
    <cellStyle name="20% - Accent5 2 2" xfId="400"/>
    <cellStyle name="20% - Accent6 2" xfId="18"/>
    <cellStyle name="20% - Accent6 2 2" xfId="401"/>
    <cellStyle name="40 % – Poudarek1 2" xfId="19"/>
    <cellStyle name="40 % – Poudarek1 2 2" xfId="402"/>
    <cellStyle name="40 % – Poudarek1 3" xfId="20"/>
    <cellStyle name="40 % – Poudarek1 3 2" xfId="403"/>
    <cellStyle name="40 % – Poudarek2 2" xfId="21"/>
    <cellStyle name="40 % – Poudarek2 2 2" xfId="404"/>
    <cellStyle name="40 % – Poudarek3 2" xfId="22"/>
    <cellStyle name="40 % – Poudarek3 2 2" xfId="405"/>
    <cellStyle name="40 % – Poudarek3 3" xfId="23"/>
    <cellStyle name="40 % – Poudarek3 3 2" xfId="406"/>
    <cellStyle name="40 % – Poudarek4 2" xfId="24"/>
    <cellStyle name="40 % – Poudarek4 2 2" xfId="407"/>
    <cellStyle name="40 % – Poudarek4 3" xfId="25"/>
    <cellStyle name="40 % – Poudarek4 3 2" xfId="408"/>
    <cellStyle name="40 % – Poudarek5 2" xfId="26"/>
    <cellStyle name="40 % – Poudarek5 2 2" xfId="409"/>
    <cellStyle name="40 % – Poudarek5 3" xfId="27"/>
    <cellStyle name="40 % – Poudarek5 3 2" xfId="410"/>
    <cellStyle name="40 % – Poudarek6 2" xfId="28"/>
    <cellStyle name="40 % – Poudarek6 2 2" xfId="411"/>
    <cellStyle name="40 % – Poudarek6 3" xfId="29"/>
    <cellStyle name="40 % – Poudarek6 3 2" xfId="412"/>
    <cellStyle name="40% - Accent1 2" xfId="30"/>
    <cellStyle name="40% - Accent1 2 2" xfId="413"/>
    <cellStyle name="40% - Accent2 2" xfId="31"/>
    <cellStyle name="40% - Accent2 2 2" xfId="414"/>
    <cellStyle name="40% - Accent3 2" xfId="32"/>
    <cellStyle name="40% - Accent3 2 2" xfId="415"/>
    <cellStyle name="40% - Accent4 2" xfId="33"/>
    <cellStyle name="40% - Accent4 2 2" xfId="416"/>
    <cellStyle name="40% - Accent5 2" xfId="34"/>
    <cellStyle name="40% - Accent5 2 2" xfId="417"/>
    <cellStyle name="40% - Accent6 2" xfId="35"/>
    <cellStyle name="40% - Accent6 2 2" xfId="418"/>
    <cellStyle name="60 % – Poudarek1 2" xfId="36"/>
    <cellStyle name="60 % – Poudarek1 2 2" xfId="419"/>
    <cellStyle name="60 % – Poudarek2 2" xfId="37"/>
    <cellStyle name="60 % – Poudarek2 2 2" xfId="420"/>
    <cellStyle name="60 % – Poudarek3 2" xfId="38"/>
    <cellStyle name="60 % – Poudarek3 2 2" xfId="421"/>
    <cellStyle name="60 % – Poudarek4 2" xfId="39"/>
    <cellStyle name="60 % – Poudarek4 2 2" xfId="422"/>
    <cellStyle name="60 % – Poudarek5 2" xfId="40"/>
    <cellStyle name="60 % – Poudarek5 2 2" xfId="423"/>
    <cellStyle name="60 % – Poudarek6 2" xfId="41"/>
    <cellStyle name="60 % – Poudarek6 2 2" xfId="424"/>
    <cellStyle name="60% - Accent1 2" xfId="42"/>
    <cellStyle name="60% - Accent1 2 2" xfId="425"/>
    <cellStyle name="60% - Accent2 2" xfId="43"/>
    <cellStyle name="60% - Accent2 2 2" xfId="426"/>
    <cellStyle name="60% - Accent3 2" xfId="44"/>
    <cellStyle name="60% - Accent3 2 2" xfId="427"/>
    <cellStyle name="60% - Accent4 2" xfId="45"/>
    <cellStyle name="60% - Accent4 2 2" xfId="428"/>
    <cellStyle name="60% - Accent5 2" xfId="46"/>
    <cellStyle name="60% - Accent5 2 2" xfId="429"/>
    <cellStyle name="60% - Accent6 2" xfId="47"/>
    <cellStyle name="60% - Accent6 2 2" xfId="430"/>
    <cellStyle name="Accent1" xfId="48"/>
    <cellStyle name="Accent1 2" xfId="49"/>
    <cellStyle name="Accent1 2 2" xfId="432"/>
    <cellStyle name="Accent1 3" xfId="50"/>
    <cellStyle name="Accent1 3 2" xfId="433"/>
    <cellStyle name="Accent1 4" xfId="431"/>
    <cellStyle name="Accent2" xfId="51"/>
    <cellStyle name="Accent2 2" xfId="52"/>
    <cellStyle name="Accent2 2 2" xfId="435"/>
    <cellStyle name="Accent2 3" xfId="53"/>
    <cellStyle name="Accent2 3 2" xfId="436"/>
    <cellStyle name="Accent2 4" xfId="434"/>
    <cellStyle name="Accent3" xfId="54"/>
    <cellStyle name="Accent3 2" xfId="55"/>
    <cellStyle name="Accent3 2 2" xfId="438"/>
    <cellStyle name="Accent3 3" xfId="56"/>
    <cellStyle name="Accent3 3 2" xfId="439"/>
    <cellStyle name="Accent3 4" xfId="437"/>
    <cellStyle name="Accent4" xfId="57"/>
    <cellStyle name="Accent4 2" xfId="58"/>
    <cellStyle name="Accent4 2 2" xfId="441"/>
    <cellStyle name="Accent4 3" xfId="59"/>
    <cellStyle name="Accent4 3 2" xfId="442"/>
    <cellStyle name="Accent4 4" xfId="440"/>
    <cellStyle name="Accent5" xfId="60"/>
    <cellStyle name="Accent5 2" xfId="61"/>
    <cellStyle name="Accent5 2 2" xfId="444"/>
    <cellStyle name="Accent5 3" xfId="443"/>
    <cellStyle name="Accent6" xfId="62"/>
    <cellStyle name="Accent6 2" xfId="63"/>
    <cellStyle name="Accent6 2 2" xfId="446"/>
    <cellStyle name="Accent6 3" xfId="64"/>
    <cellStyle name="Accent6 3 2" xfId="447"/>
    <cellStyle name="Accent6 4" xfId="445"/>
    <cellStyle name="Bad" xfId="65"/>
    <cellStyle name="Bad 2" xfId="66"/>
    <cellStyle name="Bad 2 2" xfId="449"/>
    <cellStyle name="Bad 3" xfId="67"/>
    <cellStyle name="Bad 3 2" xfId="450"/>
    <cellStyle name="Bad 4" xfId="448"/>
    <cellStyle name="Calculation" xfId="68"/>
    <cellStyle name="Calculation 2" xfId="69"/>
    <cellStyle name="Calculation 2 2" xfId="452"/>
    <cellStyle name="Calculation 3" xfId="70"/>
    <cellStyle name="Calculation 3 2" xfId="453"/>
    <cellStyle name="Calculation 4" xfId="451"/>
    <cellStyle name="Check Cell" xfId="71"/>
    <cellStyle name="Check Cell 2" xfId="72"/>
    <cellStyle name="Check Cell 2 2" xfId="455"/>
    <cellStyle name="Check Cell 3" xfId="454"/>
    <cellStyle name="Comma 2" xfId="321"/>
    <cellStyle name="Dobro 2" xfId="73"/>
    <cellStyle name="Dobro 2 2" xfId="456"/>
    <cellStyle name="Euro" xfId="74"/>
    <cellStyle name="Euro 2" xfId="75"/>
    <cellStyle name="Euro 2 2" xfId="458"/>
    <cellStyle name="Euro 3" xfId="76"/>
    <cellStyle name="Euro 3 2" xfId="459"/>
    <cellStyle name="Euro 4" xfId="77"/>
    <cellStyle name="Euro 4 2" xfId="460"/>
    <cellStyle name="Euro 5" xfId="322"/>
    <cellStyle name="Euro 6" xfId="457"/>
    <cellStyle name="Explanatory Text" xfId="78"/>
    <cellStyle name="Explanatory Text 2" xfId="461"/>
    <cellStyle name="Good 2" xfId="79"/>
    <cellStyle name="Good 2 2" xfId="462"/>
    <cellStyle name="Heading 1" xfId="80"/>
    <cellStyle name="Heading 1 2" xfId="81"/>
    <cellStyle name="Heading 1 2 2" xfId="464"/>
    <cellStyle name="Heading 1 3" xfId="82"/>
    <cellStyle name="Heading 1 3 2" xfId="465"/>
    <cellStyle name="Heading 1 4" xfId="463"/>
    <cellStyle name="Heading 2" xfId="83"/>
    <cellStyle name="Heading 2 2" xfId="84"/>
    <cellStyle name="Heading 2 2 2" xfId="467"/>
    <cellStyle name="Heading 2 3" xfId="85"/>
    <cellStyle name="Heading 2 3 2" xfId="468"/>
    <cellStyle name="Heading 2 4" xfId="466"/>
    <cellStyle name="Heading 3" xfId="86"/>
    <cellStyle name="Heading 3 2" xfId="87"/>
    <cellStyle name="Heading 3 2 2" xfId="470"/>
    <cellStyle name="Heading 3 3" xfId="88"/>
    <cellStyle name="Heading 3 3 2" xfId="471"/>
    <cellStyle name="Heading 3 4" xfId="469"/>
    <cellStyle name="Heading 4" xfId="89"/>
    <cellStyle name="Heading 4 2" xfId="90"/>
    <cellStyle name="Heading 4 2 2" xfId="473"/>
    <cellStyle name="Heading 4 3" xfId="91"/>
    <cellStyle name="Heading 4 3 2" xfId="474"/>
    <cellStyle name="Heading 4 4" xfId="472"/>
    <cellStyle name="Hiperpovezava 2" xfId="92"/>
    <cellStyle name="Hiperpovezava 2 2" xfId="475"/>
    <cellStyle name="Input" xfId="93"/>
    <cellStyle name="Input 2" xfId="94"/>
    <cellStyle name="Input 2 2" xfId="477"/>
    <cellStyle name="Input 3" xfId="95"/>
    <cellStyle name="Input 3 2" xfId="478"/>
    <cellStyle name="Input 4" xfId="476"/>
    <cellStyle name="Izhod 2" xfId="96"/>
    <cellStyle name="Izhod 2 2" xfId="479"/>
    <cellStyle name="Keš" xfId="323"/>
    <cellStyle name="Linked Cell" xfId="97"/>
    <cellStyle name="Linked Cell 2" xfId="98"/>
    <cellStyle name="Linked Cell 2 2" xfId="481"/>
    <cellStyle name="Linked Cell 3" xfId="99"/>
    <cellStyle name="Linked Cell 3 2" xfId="482"/>
    <cellStyle name="Linked Cell 4" xfId="480"/>
    <cellStyle name="Naslov 1 2" xfId="100"/>
    <cellStyle name="Naslov 1 2 2" xfId="483"/>
    <cellStyle name="Naslov 2 2" xfId="101"/>
    <cellStyle name="Naslov 2 2 2" xfId="484"/>
    <cellStyle name="Naslov 3 2" xfId="102"/>
    <cellStyle name="Naslov 3 2 2" xfId="485"/>
    <cellStyle name="Naslov 4 2" xfId="103"/>
    <cellStyle name="Naslov 4 2 2" xfId="486"/>
    <cellStyle name="Naslov 5" xfId="104"/>
    <cellStyle name="Naslov 5 2" xfId="487"/>
    <cellStyle name="Navadno" xfId="0" builtinId="0"/>
    <cellStyle name="Navadno 10" xfId="105"/>
    <cellStyle name="Navadno 10 2" xfId="106"/>
    <cellStyle name="Navadno 10 2 2" xfId="325"/>
    <cellStyle name="Navadno 10 2 2 2" xfId="571"/>
    <cellStyle name="Navadno 10 2 3" xfId="489"/>
    <cellStyle name="Navadno 10 3" xfId="324"/>
    <cellStyle name="Navadno 10 3 2" xfId="570"/>
    <cellStyle name="Navadno 10 4" xfId="488"/>
    <cellStyle name="Navadno 11" xfId="282"/>
    <cellStyle name="Navadno 11 2" xfId="326"/>
    <cellStyle name="Navadno 12" xfId="383"/>
    <cellStyle name="Navadno 17" xfId="283"/>
    <cellStyle name="Navadno 18" xfId="281"/>
    <cellStyle name="Navadno 18 2" xfId="567"/>
    <cellStyle name="Navadno 2" xfId="107"/>
    <cellStyle name="Navadno 2 10" xfId="284"/>
    <cellStyle name="Navadno 2 11" xfId="490"/>
    <cellStyle name="Navadno 2 2" xfId="108"/>
    <cellStyle name="Navadno 2 2 2" xfId="109"/>
    <cellStyle name="Navadno 2 2 2 2" xfId="296"/>
    <cellStyle name="Navadno 2 2 2 3" xfId="492"/>
    <cellStyle name="Navadno 2 2 3" xfId="110"/>
    <cellStyle name="Navadno 2 2 3 2" xfId="111"/>
    <cellStyle name="Navadno 2 2 3 2 2" xfId="494"/>
    <cellStyle name="Navadno 2 2 3 3" xfId="112"/>
    <cellStyle name="Navadno 2 2 3 3 2" xfId="495"/>
    <cellStyle name="Navadno 2 2 3 4" xfId="493"/>
    <cellStyle name="Navadno 2 2 3_V119824_prenova_preostalo" xfId="113"/>
    <cellStyle name="Navadno 2 2 4" xfId="114"/>
    <cellStyle name="Navadno 2 2 4 2" xfId="496"/>
    <cellStyle name="Navadno 2 2 5" xfId="115"/>
    <cellStyle name="Navadno 2 2 5 2" xfId="297"/>
    <cellStyle name="Navadno 2 2 5 3" xfId="497"/>
    <cellStyle name="Navadno 2 2 6" xfId="116"/>
    <cellStyle name="Navadno 2 2 6 2" xfId="298"/>
    <cellStyle name="Navadno 2 2 6 3" xfId="498"/>
    <cellStyle name="Navadno 2 2 7" xfId="117"/>
    <cellStyle name="Navadno 2 2 7 2" xfId="299"/>
    <cellStyle name="Navadno 2 2 7 3" xfId="499"/>
    <cellStyle name="Navadno 2 2 8" xfId="327"/>
    <cellStyle name="Navadno 2 2 9" xfId="491"/>
    <cellStyle name="Navadno 2 2_K108993_projektantski predracun_fekalna kanalizacija(1)" xfId="118"/>
    <cellStyle name="Navadno 2 3" xfId="119"/>
    <cellStyle name="Navadno 2 3 2" xfId="120"/>
    <cellStyle name="Navadno 2 3 2 2" xfId="121"/>
    <cellStyle name="Navadno 2 3 2 2 2" xfId="300"/>
    <cellStyle name="Navadno 2 3 2 2 3" xfId="502"/>
    <cellStyle name="Navadno 2 3 2 3" xfId="501"/>
    <cellStyle name="Navadno 2 3 3" xfId="122"/>
    <cellStyle name="Navadno 2 3 3 2" xfId="503"/>
    <cellStyle name="Navadno 2 3 4" xfId="123"/>
    <cellStyle name="Navadno 2 3 4 2" xfId="504"/>
    <cellStyle name="Navadno 2 3 5" xfId="124"/>
    <cellStyle name="Navadno 2 3 5 2" xfId="301"/>
    <cellStyle name="Navadno 2 3 5 3" xfId="505"/>
    <cellStyle name="Navadno 2 3 6" xfId="500"/>
    <cellStyle name="Navadno 2 4" xfId="125"/>
    <cellStyle name="Navadno 2 4 2" xfId="126"/>
    <cellStyle name="Navadno 2 4 2 2" xfId="507"/>
    <cellStyle name="Navadno 2 4 3" xfId="506"/>
    <cellStyle name="Navadno 2 5" xfId="127"/>
    <cellStyle name="Navadno 2 5 2" xfId="302"/>
    <cellStyle name="Navadno 2 5 3" xfId="508"/>
    <cellStyle name="Navadno 2 6" xfId="128"/>
    <cellStyle name="Navadno 2 6 2" xfId="303"/>
    <cellStyle name="Navadno 2 6 3" xfId="509"/>
    <cellStyle name="Navadno 2 7" xfId="129"/>
    <cellStyle name="Navadno 2 7 2" xfId="304"/>
    <cellStyle name="Navadno 2 7 3" xfId="510"/>
    <cellStyle name="Navadno 2 8" xfId="130"/>
    <cellStyle name="Navadno 2 8 2" xfId="305"/>
    <cellStyle name="Navadno 2 8 3" xfId="511"/>
    <cellStyle name="Navadno 2 9" xfId="131"/>
    <cellStyle name="Navadno 2 9 2" xfId="306"/>
    <cellStyle name="Navadno 2 9 3" xfId="512"/>
    <cellStyle name="Navadno 2_114100_popis del_nadstrešek" xfId="132"/>
    <cellStyle name="Navadno 24" xfId="285"/>
    <cellStyle name="Navadno 25" xfId="133"/>
    <cellStyle name="Navadno 25 2" xfId="134"/>
    <cellStyle name="Navadno 25 2 2" xfId="308"/>
    <cellStyle name="Navadno 25 2 3" xfId="514"/>
    <cellStyle name="Navadno 25 3" xfId="307"/>
    <cellStyle name="Navadno 25 4" xfId="513"/>
    <cellStyle name="Navadno 25_K119553_popis_s predracunom_delovna-2" xfId="135"/>
    <cellStyle name="Navadno 3" xfId="136"/>
    <cellStyle name="Navadno 3 2" xfId="137"/>
    <cellStyle name="Navadno 3 2 2" xfId="310"/>
    <cellStyle name="Navadno 3 2 2 2" xfId="329"/>
    <cellStyle name="Navadno 3 2 3" xfId="516"/>
    <cellStyle name="Navadno 3 3" xfId="138"/>
    <cellStyle name="Navadno 3 3 2" xfId="311"/>
    <cellStyle name="Navadno 3 3 2 2" xfId="332"/>
    <cellStyle name="Navadno 3 3 2 2 2" xfId="573"/>
    <cellStyle name="Navadno 3 3 2 3" xfId="331"/>
    <cellStyle name="Navadno 3 3 2 3 2" xfId="572"/>
    <cellStyle name="Navadno 3 3 3" xfId="330"/>
    <cellStyle name="Navadno 3 3 4" xfId="517"/>
    <cellStyle name="Navadno 3 4" xfId="139"/>
    <cellStyle name="Navadno 3 4 2" xfId="334"/>
    <cellStyle name="Navadno 3 4 2 2" xfId="575"/>
    <cellStyle name="Navadno 3 4 3" xfId="333"/>
    <cellStyle name="Navadno 3 4 3 2" xfId="574"/>
    <cellStyle name="Navadno 3 4 4" xfId="518"/>
    <cellStyle name="Navadno 3 5" xfId="286"/>
    <cellStyle name="Navadno 3 5 2" xfId="336"/>
    <cellStyle name="Navadno 3 5 2 2" xfId="577"/>
    <cellStyle name="Navadno 3 5 3" xfId="335"/>
    <cellStyle name="Navadno 3 5 3 2" xfId="576"/>
    <cellStyle name="Navadno 3 6" xfId="309"/>
    <cellStyle name="Navadno 3 7" xfId="328"/>
    <cellStyle name="Navadno 3 8" xfId="515"/>
    <cellStyle name="Navadno 4" xfId="140"/>
    <cellStyle name="Navadno 4 2" xfId="141"/>
    <cellStyle name="Navadno 4 2 2" xfId="338"/>
    <cellStyle name="Navadno 4 2 3" xfId="520"/>
    <cellStyle name="Navadno 4 3" xfId="142"/>
    <cellStyle name="Navadno 4 3 2" xfId="340"/>
    <cellStyle name="Navadno 4 3 2 2" xfId="579"/>
    <cellStyle name="Navadno 4 3 3" xfId="339"/>
    <cellStyle name="Navadno 4 3 3 2" xfId="578"/>
    <cellStyle name="Navadno 4 3 4" xfId="521"/>
    <cellStyle name="Navadno 4 4" xfId="287"/>
    <cellStyle name="Navadno 4 5" xfId="337"/>
    <cellStyle name="Navadno 4 6" xfId="519"/>
    <cellStyle name="Navadno 5" xfId="143"/>
    <cellStyle name="Navadno 5 2" xfId="295"/>
    <cellStyle name="Navadno 5 2 2" xfId="342"/>
    <cellStyle name="Navadno 5 2 3" xfId="382"/>
    <cellStyle name="Navadno 5 2 3 2" xfId="581"/>
    <cellStyle name="Navadno 5 2 4" xfId="569"/>
    <cellStyle name="Navadno 5 3" xfId="288"/>
    <cellStyle name="Navadno 5 3 2" xfId="381"/>
    <cellStyle name="Navadno 5 3 2 2" xfId="580"/>
    <cellStyle name="Navadno 5 3 3" xfId="568"/>
    <cellStyle name="Navadno 5 4" xfId="312"/>
    <cellStyle name="Navadno 5 5" xfId="341"/>
    <cellStyle name="Navadno 5 6" xfId="522"/>
    <cellStyle name="Navadno 6" xfId="144"/>
    <cellStyle name="Navadno 6 2" xfId="145"/>
    <cellStyle name="Navadno 6 2 2" xfId="146"/>
    <cellStyle name="Navadno 6 2 2 2" xfId="525"/>
    <cellStyle name="Navadno 6 2 3" xfId="314"/>
    <cellStyle name="Navadno 6 2 4" xfId="344"/>
    <cellStyle name="Navadno 6 2 5" xfId="524"/>
    <cellStyle name="Navadno 6 3" xfId="313"/>
    <cellStyle name="Navadno 6 4" xfId="343"/>
    <cellStyle name="Navadno 6 5" xfId="523"/>
    <cellStyle name="Navadno 7" xfId="147"/>
    <cellStyle name="Navadno 7 2" xfId="315"/>
    <cellStyle name="Navadno 7 3" xfId="345"/>
    <cellStyle name="Navadno 7 4" xfId="526"/>
    <cellStyle name="Navadno 8" xfId="148"/>
    <cellStyle name="Navadno 8 2" xfId="316"/>
    <cellStyle name="Navadno 8 3" xfId="346"/>
    <cellStyle name="Navadno 8 4" xfId="527"/>
    <cellStyle name="Navadno 9" xfId="149"/>
    <cellStyle name="Navadno 9 2" xfId="528"/>
    <cellStyle name="Navadno_POPIS_JUHANT (2)" xfId="150"/>
    <cellStyle name="Navadno_POPIS_JUHANT (2) 2" xfId="582"/>
    <cellStyle name="Navadno_SLOV_C" xfId="320"/>
    <cellStyle name="Neutral" xfId="151"/>
    <cellStyle name="Neutral 2" xfId="152"/>
    <cellStyle name="Neutral 2 2" xfId="530"/>
    <cellStyle name="Neutral 3" xfId="153"/>
    <cellStyle name="Neutral 3 2" xfId="531"/>
    <cellStyle name="Neutral 4" xfId="529"/>
    <cellStyle name="Nevtralno 2" xfId="154"/>
    <cellStyle name="Nevtralno 2 2" xfId="532"/>
    <cellStyle name="Normal 10" xfId="347"/>
    <cellStyle name="Normal 11" xfId="348"/>
    <cellStyle name="Normal 12" xfId="349"/>
    <cellStyle name="Normal 15" xfId="350"/>
    <cellStyle name="Normal 15 2" xfId="351"/>
    <cellStyle name="Normal 16" xfId="352"/>
    <cellStyle name="Normal 16 2" xfId="353"/>
    <cellStyle name="Normal 17" xfId="354"/>
    <cellStyle name="Normal 17 2" xfId="355"/>
    <cellStyle name="Normal 18" xfId="356"/>
    <cellStyle name="Normal 18 2" xfId="357"/>
    <cellStyle name="Normal 2" xfId="155"/>
    <cellStyle name="Normal 2 2" xfId="156"/>
    <cellStyle name="Normal 2 2 2" xfId="318"/>
    <cellStyle name="Normal 2 2 3" xfId="534"/>
    <cellStyle name="Normal 2 3" xfId="317"/>
    <cellStyle name="Normal 2 3 2" xfId="358"/>
    <cellStyle name="Normal 2 4" xfId="359"/>
    <cellStyle name="Normal 2 5" xfId="533"/>
    <cellStyle name="Normal 2_T113830_POPIS_ŠOLA_PZI - MS" xfId="157"/>
    <cellStyle name="Normal 21" xfId="360"/>
    <cellStyle name="Normal 21 2" xfId="361"/>
    <cellStyle name="Normal 3" xfId="362"/>
    <cellStyle name="Normal 3 2" xfId="363"/>
    <cellStyle name="Normal 4" xfId="158"/>
    <cellStyle name="Normal 4 2" xfId="159"/>
    <cellStyle name="Normal 4 2 2" xfId="365"/>
    <cellStyle name="Normal 4 2 3" xfId="536"/>
    <cellStyle name="Normal 4 3" xfId="160"/>
    <cellStyle name="Normal 4 3 2" xfId="319"/>
    <cellStyle name="Normal 4 3 3" xfId="537"/>
    <cellStyle name="Normal 4 4" xfId="364"/>
    <cellStyle name="Normal 4 5" xfId="535"/>
    <cellStyle name="Normal 5" xfId="366"/>
    <cellStyle name="Normal 6" xfId="367"/>
    <cellStyle name="Normal 7" xfId="368"/>
    <cellStyle name="Normal 7 2" xfId="369"/>
    <cellStyle name="Normal 8" xfId="370"/>
    <cellStyle name="Normal 8 2" xfId="371"/>
    <cellStyle name="Normal 9" xfId="372"/>
    <cellStyle name="normal1" xfId="289"/>
    <cellStyle name="normal1 2" xfId="373"/>
    <cellStyle name="Note" xfId="161"/>
    <cellStyle name="Note 2" xfId="162"/>
    <cellStyle name="Note 2 2" xfId="539"/>
    <cellStyle name="Note 3" xfId="163"/>
    <cellStyle name="Note 3 2" xfId="540"/>
    <cellStyle name="Note 4" xfId="164"/>
    <cellStyle name="Note 4 2" xfId="541"/>
    <cellStyle name="Note 5" xfId="538"/>
    <cellStyle name="Odstotek 2" xfId="291"/>
    <cellStyle name="Odstotek 3" xfId="290"/>
    <cellStyle name="Opomba 2" xfId="165"/>
    <cellStyle name="Opomba 2 2" xfId="166"/>
    <cellStyle name="Opomba 2 2 2" xfId="543"/>
    <cellStyle name="Opomba 2 3" xfId="542"/>
    <cellStyle name="Opomba 3" xfId="167"/>
    <cellStyle name="Opomba 3 2" xfId="168"/>
    <cellStyle name="Opomba 3 2 2" xfId="545"/>
    <cellStyle name="Opomba 3 3" xfId="544"/>
    <cellStyle name="Opomba 4" xfId="169"/>
    <cellStyle name="Opomba 4 2" xfId="546"/>
    <cellStyle name="Output 2" xfId="170"/>
    <cellStyle name="Output 2 2" xfId="547"/>
    <cellStyle name="Pojasnjevalno besedilo 2" xfId="171"/>
    <cellStyle name="Pojasnjevalno besedilo 2 2" xfId="548"/>
    <cellStyle name="Poudarek1 2" xfId="172"/>
    <cellStyle name="Poudarek1 2 2" xfId="549"/>
    <cellStyle name="Poudarek2 2" xfId="173"/>
    <cellStyle name="Poudarek2 2 2" xfId="550"/>
    <cellStyle name="Poudarek3 2" xfId="174"/>
    <cellStyle name="Poudarek3 2 2" xfId="551"/>
    <cellStyle name="Poudarek4 2" xfId="175"/>
    <cellStyle name="Poudarek4 2 2" xfId="552"/>
    <cellStyle name="Poudarek5 2" xfId="176"/>
    <cellStyle name="Poudarek5 2 2" xfId="553"/>
    <cellStyle name="Poudarek6 2" xfId="177"/>
    <cellStyle name="Poudarek6 2 2" xfId="554"/>
    <cellStyle name="Povezana celica 2" xfId="178"/>
    <cellStyle name="Povezana celica 2 2" xfId="555"/>
    <cellStyle name="Preveri celico 2" xfId="179"/>
    <cellStyle name="Preveri celico 2 2" xfId="556"/>
    <cellStyle name="Računanje 2" xfId="180"/>
    <cellStyle name="Računanje 2 2" xfId="557"/>
    <cellStyle name="Slabo 2" xfId="181"/>
    <cellStyle name="Slabo 2 2" xfId="558"/>
    <cellStyle name="Slog 1" xfId="182"/>
    <cellStyle name="Slog 1 2" xfId="183"/>
    <cellStyle name="Slog 1 2 2" xfId="560"/>
    <cellStyle name="Slog 1 3" xfId="559"/>
    <cellStyle name="Slog 1_V119824_prenova_preostalo" xfId="184"/>
    <cellStyle name="tekst-levo" xfId="374"/>
    <cellStyle name="Title 2" xfId="185"/>
    <cellStyle name="Title 2 2" xfId="561"/>
    <cellStyle name="Total" xfId="186"/>
    <cellStyle name="Total 2" xfId="187"/>
    <cellStyle name="Total 2 2" xfId="563"/>
    <cellStyle name="Total 3" xfId="188"/>
    <cellStyle name="Total 3 2" xfId="564"/>
    <cellStyle name="Total 4" xfId="562"/>
    <cellStyle name="Valuta 2" xfId="189"/>
    <cellStyle name="Valuta 2 2" xfId="190"/>
    <cellStyle name="Valuta 2 3" xfId="191"/>
    <cellStyle name="Valuta 2 4" xfId="293"/>
    <cellStyle name="Valuta 3" xfId="294"/>
    <cellStyle name="Valuta 4" xfId="292"/>
    <cellStyle name="Valuta 5" xfId="375"/>
    <cellStyle name="Vejica" xfId="192" builtinId="3"/>
    <cellStyle name="Vejica 2" xfId="193"/>
    <cellStyle name="Vejica 2 2" xfId="194"/>
    <cellStyle name="Vejica 2 2 2" xfId="195"/>
    <cellStyle name="Vejica 2 2 2 2" xfId="196"/>
    <cellStyle name="Vejica 2 2 2 2 2" xfId="197"/>
    <cellStyle name="Vejica 2 2 2 2 3" xfId="198"/>
    <cellStyle name="Vejica 2 2 2 3" xfId="199"/>
    <cellStyle name="Vejica 2 2 2 3 2" xfId="200"/>
    <cellStyle name="Vejica 2 2 2 4" xfId="201"/>
    <cellStyle name="Vejica 2 2 2 5" xfId="202"/>
    <cellStyle name="Vejica 2 2 3" xfId="203"/>
    <cellStyle name="Vejica 2 2 3 2" xfId="204"/>
    <cellStyle name="Vejica 2 2 3 2 2" xfId="205"/>
    <cellStyle name="Vejica 2 2 3 2 2 2" xfId="206"/>
    <cellStyle name="Vejica 2 2 3 2 3" xfId="207"/>
    <cellStyle name="Vejica 2 2 3 3" xfId="208"/>
    <cellStyle name="Vejica 2 2 3 3 2" xfId="209"/>
    <cellStyle name="Vejica 2 2 3 3 3" xfId="210"/>
    <cellStyle name="Vejica 2 2 3 4" xfId="211"/>
    <cellStyle name="Vejica 2 2 4" xfId="212"/>
    <cellStyle name="Vejica 2 2 4 2" xfId="213"/>
    <cellStyle name="Vejica 2 2 4 3" xfId="214"/>
    <cellStyle name="Vejica 2 2 5" xfId="215"/>
    <cellStyle name="Vejica 2 2 5 2" xfId="216"/>
    <cellStyle name="Vejica 2 2 6" xfId="378"/>
    <cellStyle name="Vejica 2 2_K115620_popis s predracunom_PZI" xfId="217"/>
    <cellStyle name="Vejica 2 3" xfId="218"/>
    <cellStyle name="Vejica 2 3 2" xfId="219"/>
    <cellStyle name="Vejica 2 3 2 2" xfId="220"/>
    <cellStyle name="Vejica 2 3 2 2 2" xfId="221"/>
    <cellStyle name="Vejica 2 3 2 2 2 2" xfId="222"/>
    <cellStyle name="Vejica 2 3 2 3" xfId="223"/>
    <cellStyle name="Vejica 2 3 3" xfId="224"/>
    <cellStyle name="Vejica 2 3 3 2" xfId="225"/>
    <cellStyle name="Vejica 2 4" xfId="226"/>
    <cellStyle name="Vejica 2 4 2" xfId="227"/>
    <cellStyle name="Vejica 2 4 3" xfId="228"/>
    <cellStyle name="Vejica 2 4_K119550_projektantski predracun_vodovod-A(1)" xfId="229"/>
    <cellStyle name="Vejica 2 5" xfId="230"/>
    <cellStyle name="Vejica 2 6" xfId="377"/>
    <cellStyle name="Vejica 2_114100_popis del_nadstrešek" xfId="231"/>
    <cellStyle name="Vejica 3" xfId="232"/>
    <cellStyle name="Vejica 3 2" xfId="233"/>
    <cellStyle name="Vejica 3 2 2" xfId="234"/>
    <cellStyle name="Vejica 3 2 3" xfId="235"/>
    <cellStyle name="Vejica 3 3" xfId="236"/>
    <cellStyle name="Vejica 3 3 2" xfId="237"/>
    <cellStyle name="Vejica 3 3 2 2" xfId="238"/>
    <cellStyle name="Vejica 3 3 2 3" xfId="239"/>
    <cellStyle name="Vejica 3 3 3" xfId="240"/>
    <cellStyle name="Vejica 3 3 4" xfId="241"/>
    <cellStyle name="Vejica 3 4" xfId="242"/>
    <cellStyle name="Vejica 3 4 2" xfId="243"/>
    <cellStyle name="Vejica 3 5" xfId="379"/>
    <cellStyle name="Vejica 3_K114730_popis" xfId="244"/>
    <cellStyle name="Vejica 4" xfId="245"/>
    <cellStyle name="Vejica 4 2" xfId="246"/>
    <cellStyle name="Vejica 4 2 2" xfId="247"/>
    <cellStyle name="Vejica 4 2 3" xfId="248"/>
    <cellStyle name="Vejica 4 2 4" xfId="249"/>
    <cellStyle name="Vejica 4 3" xfId="250"/>
    <cellStyle name="Vejica 4 3 2" xfId="251"/>
    <cellStyle name="Vejica 4 3 2 2" xfId="252"/>
    <cellStyle name="Vejica 4 3 3" xfId="253"/>
    <cellStyle name="Vejica 4 4" xfId="254"/>
    <cellStyle name="Vejica 4 4 2" xfId="255"/>
    <cellStyle name="Vejica 4 4 3" xfId="256"/>
    <cellStyle name="Vejica 4 5" xfId="257"/>
    <cellStyle name="Vejica 4 5 2" xfId="258"/>
    <cellStyle name="Vejica 4 6" xfId="259"/>
    <cellStyle name="Vejica 4 7" xfId="380"/>
    <cellStyle name="Vejica 4_114100_popis del_nadstrešek" xfId="260"/>
    <cellStyle name="Vejica 5" xfId="261"/>
    <cellStyle name="Vejica 5 2" xfId="262"/>
    <cellStyle name="Vejica 5 2 2" xfId="263"/>
    <cellStyle name="Vejica 5 2 2 2" xfId="264"/>
    <cellStyle name="Vejica 5 2 3" xfId="265"/>
    <cellStyle name="Vejica 5 3" xfId="266"/>
    <cellStyle name="Vejica 5 3 2" xfId="267"/>
    <cellStyle name="Vejica 5 4" xfId="268"/>
    <cellStyle name="Vejica 6" xfId="269"/>
    <cellStyle name="Vejica 6 2" xfId="270"/>
    <cellStyle name="Vejica 6 2 2" xfId="271"/>
    <cellStyle name="Vejica 6 2 2 2" xfId="272"/>
    <cellStyle name="Vejica 6 3" xfId="273"/>
    <cellStyle name="Vejica 7" xfId="274"/>
    <cellStyle name="Vejica 7 2" xfId="275"/>
    <cellStyle name="Vejica 7 3" xfId="276"/>
    <cellStyle name="Vejica 8" xfId="277"/>
    <cellStyle name="Vejica 9" xfId="376"/>
    <cellStyle name="Vejica_popis-splošno-zun.ured" xfId="278"/>
    <cellStyle name="Vnos 2" xfId="279"/>
    <cellStyle name="Vnos 2 2" xfId="565"/>
    <cellStyle name="Vsota 2" xfId="280"/>
    <cellStyle name="Vsota 2 2" xfId="566"/>
  </cellStyles>
  <dxfs count="0"/>
  <tableStyles count="0" defaultTableStyle="TableStyleMedium2" defaultPivotStyle="PivotStyleLight16"/>
  <colors>
    <mruColors>
      <color rgb="FF00CC99"/>
      <color rgb="FF009999"/>
      <color rgb="FF33DDA4"/>
      <color rgb="FF00D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8"/>
  <sheetViews>
    <sheetView tabSelected="1" workbookViewId="0">
      <selection activeCell="K26" sqref="K26"/>
    </sheetView>
  </sheetViews>
  <sheetFormatPr defaultColWidth="9.140625" defaultRowHeight="12.75"/>
  <cols>
    <col min="1" max="1" width="4.85546875" style="10" customWidth="1"/>
    <col min="2" max="2" width="3" style="10" customWidth="1"/>
    <col min="3" max="3" width="33.28515625" style="10" customWidth="1"/>
    <col min="4" max="4" width="18" style="10" customWidth="1"/>
    <col min="5" max="5" width="18.140625" style="10" bestFit="1" customWidth="1"/>
    <col min="6" max="7" width="9.140625" style="10"/>
    <col min="8" max="8" width="12.85546875" style="10" bestFit="1" customWidth="1"/>
    <col min="9" max="10" width="9.140625" style="10"/>
    <col min="11" max="11" width="12.42578125" style="10" bestFit="1" customWidth="1"/>
    <col min="12" max="13" width="9.140625" style="10"/>
    <col min="14" max="14" width="9.140625" style="10" customWidth="1"/>
    <col min="15" max="16384" width="9.140625" style="10"/>
  </cols>
  <sheetData>
    <row r="2" spans="2:7" ht="18.75">
      <c r="B2" s="9" t="s">
        <v>335</v>
      </c>
    </row>
    <row r="4" spans="2:7" ht="15.75">
      <c r="B4" s="14" t="s">
        <v>22</v>
      </c>
    </row>
    <row r="5" spans="2:7" ht="15.75">
      <c r="B5" s="14"/>
    </row>
    <row r="6" spans="2:7" ht="15.75">
      <c r="B6" s="14"/>
    </row>
    <row r="7" spans="2:7" ht="15.75">
      <c r="B7" s="263"/>
      <c r="C7" s="264" t="s">
        <v>238</v>
      </c>
      <c r="D7" s="265"/>
      <c r="E7" s="266"/>
    </row>
    <row r="8" spans="2:7" ht="15.75">
      <c r="B8" s="14"/>
    </row>
    <row r="9" spans="2:7" ht="15">
      <c r="B9" s="251" t="s">
        <v>18</v>
      </c>
      <c r="C9" s="252" t="s">
        <v>324</v>
      </c>
      <c r="D9" s="252"/>
      <c r="E9" s="253">
        <f>SUM(E10:E17)</f>
        <v>0</v>
      </c>
    </row>
    <row r="10" spans="2:7">
      <c r="C10" s="12" t="s">
        <v>119</v>
      </c>
      <c r="E10" s="28">
        <f>'CESTA JP 512983'!G2</f>
        <v>0</v>
      </c>
    </row>
    <row r="11" spans="2:7">
      <c r="C11" s="12" t="s">
        <v>118</v>
      </c>
      <c r="E11" s="28">
        <f>'CESTA JP 512983'!G25</f>
        <v>0</v>
      </c>
    </row>
    <row r="12" spans="2:7">
      <c r="C12" s="12" t="s">
        <v>117</v>
      </c>
      <c r="E12" s="28">
        <f>'CESTA JP 512983'!G61</f>
        <v>0</v>
      </c>
    </row>
    <row r="13" spans="2:7">
      <c r="C13" s="12" t="s">
        <v>116</v>
      </c>
      <c r="E13" s="28">
        <f>'CESTA JP 512983'!G94</f>
        <v>0</v>
      </c>
    </row>
    <row r="14" spans="2:7">
      <c r="C14" s="12" t="s">
        <v>114</v>
      </c>
      <c r="E14" s="28">
        <f>'CESTA JP 512983'!G107</f>
        <v>0</v>
      </c>
    </row>
    <row r="15" spans="2:7">
      <c r="C15" s="12" t="s">
        <v>112</v>
      </c>
      <c r="E15" s="28">
        <f>'CESTA JP 512983'!G120</f>
        <v>0</v>
      </c>
    </row>
    <row r="16" spans="2:7">
      <c r="C16" s="12" t="s">
        <v>110</v>
      </c>
      <c r="E16" s="28">
        <f>'CESTA JP 512983'!G128</f>
        <v>0</v>
      </c>
      <c r="F16" s="11"/>
      <c r="G16" s="11"/>
    </row>
    <row r="17" spans="2:6">
      <c r="C17" s="12" t="s">
        <v>108</v>
      </c>
      <c r="E17" s="28">
        <f>'CESTA JP 512983'!G149</f>
        <v>0</v>
      </c>
      <c r="F17" s="12"/>
    </row>
    <row r="18" spans="2:6">
      <c r="F18" s="12"/>
    </row>
    <row r="19" spans="2:6" ht="15">
      <c r="B19" s="251" t="s">
        <v>19</v>
      </c>
      <c r="C19" s="252" t="s">
        <v>332</v>
      </c>
      <c r="D19" s="252"/>
      <c r="E19" s="254">
        <f>'CESTNA RAZSVETLJAVA JP 512983 '!F12</f>
        <v>0</v>
      </c>
      <c r="F19" s="12"/>
    </row>
    <row r="20" spans="2:6">
      <c r="F20" s="12"/>
    </row>
    <row r="21" spans="2:6" ht="15">
      <c r="B21" s="251" t="s">
        <v>239</v>
      </c>
      <c r="C21" s="252" t="s">
        <v>336</v>
      </c>
      <c r="D21" s="252"/>
      <c r="E21" s="253">
        <f>SUM(E22:E24)</f>
        <v>0</v>
      </c>
      <c r="F21" s="12"/>
    </row>
    <row r="22" spans="2:6">
      <c r="C22" s="32" t="s">
        <v>21</v>
      </c>
      <c r="D22" s="4"/>
      <c r="E22" s="34">
        <f>'METEORNA KANALIZACIJA-FAZA 2'!F41</f>
        <v>0</v>
      </c>
      <c r="F22" s="12"/>
    </row>
    <row r="23" spans="2:6">
      <c r="C23" s="32" t="s">
        <v>73</v>
      </c>
      <c r="D23" s="2"/>
      <c r="E23" s="34">
        <f>'METEORNA KANALIZACIJA-FAZA 2'!F49</f>
        <v>0</v>
      </c>
      <c r="F23" s="12"/>
    </row>
    <row r="24" spans="2:6">
      <c r="C24" s="32" t="s">
        <v>39</v>
      </c>
      <c r="D24" s="2"/>
      <c r="E24" s="34">
        <f>'METEORNA KANALIZACIJA-FAZA 2'!F77</f>
        <v>0</v>
      </c>
      <c r="F24" s="12"/>
    </row>
    <row r="25" spans="2:6">
      <c r="E25" s="28"/>
    </row>
    <row r="26" spans="2:6" ht="15">
      <c r="B26" s="251" t="s">
        <v>34</v>
      </c>
      <c r="C26" s="252" t="s">
        <v>337</v>
      </c>
      <c r="D26" s="252"/>
      <c r="E26" s="253">
        <f>SUM(E27:E29)</f>
        <v>0</v>
      </c>
    </row>
    <row r="27" spans="2:6">
      <c r="C27" s="32" t="s">
        <v>21</v>
      </c>
      <c r="D27" s="5"/>
      <c r="E27" s="34">
        <f>'VODOVOD-FAZA 2'!F37</f>
        <v>0</v>
      </c>
    </row>
    <row r="28" spans="2:6">
      <c r="C28" s="32" t="s">
        <v>73</v>
      </c>
      <c r="D28" s="1"/>
      <c r="E28" s="34">
        <f>'VODOVOD-FAZA 2'!F45</f>
        <v>0</v>
      </c>
    </row>
    <row r="29" spans="2:6">
      <c r="C29" s="32" t="s">
        <v>77</v>
      </c>
      <c r="D29" s="1"/>
      <c r="E29" s="34">
        <f>'VODOVOD-FAZA 2'!F111</f>
        <v>0</v>
      </c>
    </row>
    <row r="30" spans="2:6">
      <c r="E30" s="28"/>
    </row>
    <row r="31" spans="2:6" ht="15.75">
      <c r="B31" s="258"/>
      <c r="C31" s="259" t="s">
        <v>241</v>
      </c>
      <c r="D31" s="260"/>
      <c r="E31" s="261"/>
    </row>
    <row r="32" spans="2:6" ht="15.75">
      <c r="B32" s="262"/>
      <c r="C32" s="262"/>
      <c r="D32" s="13" t="s">
        <v>235</v>
      </c>
      <c r="E32" s="267">
        <f>E9+E19+E21+E26</f>
        <v>0</v>
      </c>
    </row>
    <row r="33" spans="2:7" ht="15.75">
      <c r="B33" s="262"/>
      <c r="C33" s="262"/>
      <c r="D33" s="13" t="s">
        <v>236</v>
      </c>
      <c r="E33" s="267">
        <f>E32*0.22</f>
        <v>0</v>
      </c>
    </row>
    <row r="34" spans="2:7" ht="15">
      <c r="D34" s="13" t="s">
        <v>12</v>
      </c>
      <c r="E34" s="267">
        <f>E32+E33</f>
        <v>0</v>
      </c>
    </row>
    <row r="35" spans="2:7">
      <c r="E35" s="28"/>
    </row>
    <row r="36" spans="2:7" ht="15.75">
      <c r="B36" s="263"/>
      <c r="C36" s="264" t="s">
        <v>240</v>
      </c>
      <c r="D36" s="265"/>
      <c r="E36" s="266"/>
    </row>
    <row r="37" spans="2:7">
      <c r="E37" s="28"/>
    </row>
    <row r="38" spans="2:7" ht="15">
      <c r="B38" s="251" t="s">
        <v>242</v>
      </c>
      <c r="C38" s="252" t="s">
        <v>333</v>
      </c>
      <c r="D38" s="252"/>
      <c r="E38" s="253">
        <f>SUM(E39:E45)</f>
        <v>0</v>
      </c>
    </row>
    <row r="39" spans="2:7" ht="15">
      <c r="C39" s="32" t="s">
        <v>119</v>
      </c>
      <c r="D39" s="33"/>
      <c r="E39" s="34">
        <f>'CESTA JP 512982'!G2</f>
        <v>0</v>
      </c>
      <c r="F39" s="7"/>
      <c r="G39" s="6"/>
    </row>
    <row r="40" spans="2:7" ht="15">
      <c r="C40" s="32" t="s">
        <v>118</v>
      </c>
      <c r="D40" s="33"/>
      <c r="E40" s="34">
        <f>'CESTA JP 512982'!G25</f>
        <v>0</v>
      </c>
      <c r="F40" s="7"/>
      <c r="G40" s="6"/>
    </row>
    <row r="41" spans="2:7" ht="15">
      <c r="C41" s="32" t="s">
        <v>117</v>
      </c>
      <c r="D41" s="33"/>
      <c r="E41" s="35">
        <f>'CESTA JP 512982'!G61</f>
        <v>0</v>
      </c>
      <c r="F41" s="7"/>
      <c r="G41" s="6"/>
    </row>
    <row r="42" spans="2:7" ht="15">
      <c r="C42" s="32" t="s">
        <v>116</v>
      </c>
      <c r="D42" s="33"/>
      <c r="E42" s="34">
        <f>'CESTA JP 512982'!G92</f>
        <v>0</v>
      </c>
      <c r="F42" s="7"/>
      <c r="G42" s="6"/>
    </row>
    <row r="43" spans="2:7" ht="15">
      <c r="C43" s="32" t="s">
        <v>112</v>
      </c>
      <c r="D43" s="33"/>
      <c r="E43" s="34">
        <f>'CESTA JP 512982'!G105</f>
        <v>0</v>
      </c>
      <c r="F43" s="7"/>
      <c r="G43" s="6"/>
    </row>
    <row r="44" spans="2:7" ht="15">
      <c r="C44" s="32" t="s">
        <v>110</v>
      </c>
      <c r="D44" s="33"/>
      <c r="E44" s="34">
        <f>'CESTA JP 512982'!G112</f>
        <v>0</v>
      </c>
      <c r="F44" s="7"/>
      <c r="G44" s="6"/>
    </row>
    <row r="45" spans="2:7" ht="15">
      <c r="C45" s="36" t="s">
        <v>108</v>
      </c>
      <c r="D45" s="37"/>
      <c r="E45" s="35">
        <f>'CESTA JP 512982'!G133</f>
        <v>0</v>
      </c>
      <c r="F45" s="30"/>
      <c r="G45" s="31"/>
    </row>
    <row r="47" spans="2:7" ht="15">
      <c r="B47" s="251" t="s">
        <v>19</v>
      </c>
      <c r="C47" s="252" t="s">
        <v>334</v>
      </c>
      <c r="D47" s="252"/>
      <c r="E47" s="254">
        <f>'CESTNA RAZSVETLJAVA JP 512982'!F12</f>
        <v>0</v>
      </c>
    </row>
    <row r="49" spans="2:6" ht="15">
      <c r="B49" s="251" t="s">
        <v>239</v>
      </c>
      <c r="C49" s="252" t="s">
        <v>338</v>
      </c>
      <c r="D49" s="252"/>
      <c r="E49" s="253">
        <f>SUM(E50:E52)</f>
        <v>0</v>
      </c>
      <c r="F49" s="3"/>
    </row>
    <row r="50" spans="2:6">
      <c r="C50" s="32" t="s">
        <v>21</v>
      </c>
      <c r="D50" s="4"/>
      <c r="E50" s="34">
        <f>'METEORNA KANALIZACIJA-FAZA 4'!F41</f>
        <v>0</v>
      </c>
    </row>
    <row r="51" spans="2:6">
      <c r="C51" s="32" t="s">
        <v>73</v>
      </c>
      <c r="D51" s="2"/>
      <c r="E51" s="34">
        <f>'METEORNA KANALIZACIJA-FAZA 4'!F49</f>
        <v>0</v>
      </c>
    </row>
    <row r="52" spans="2:6">
      <c r="C52" s="32" t="s">
        <v>39</v>
      </c>
      <c r="D52" s="2"/>
      <c r="E52" s="34">
        <f>'METEORNA KANALIZACIJA-FAZA 4'!F67</f>
        <v>0</v>
      </c>
    </row>
    <row r="54" spans="2:6" ht="15">
      <c r="B54" s="251" t="s">
        <v>34</v>
      </c>
      <c r="C54" s="252" t="s">
        <v>350</v>
      </c>
      <c r="D54" s="252"/>
      <c r="E54" s="253">
        <f>SUM(E55:E57)</f>
        <v>0</v>
      </c>
    </row>
    <row r="55" spans="2:6">
      <c r="C55" s="32" t="s">
        <v>21</v>
      </c>
      <c r="D55" s="5"/>
      <c r="E55" s="34">
        <f>'VODOVOD-FAZA 4'!F37</f>
        <v>0</v>
      </c>
    </row>
    <row r="56" spans="2:6">
      <c r="C56" s="32" t="s">
        <v>73</v>
      </c>
      <c r="D56" s="1"/>
      <c r="E56" s="34">
        <f>'VODOVOD-FAZA 4'!F45</f>
        <v>0</v>
      </c>
    </row>
    <row r="57" spans="2:6">
      <c r="C57" s="32" t="s">
        <v>77</v>
      </c>
      <c r="D57" s="1"/>
      <c r="E57" s="34">
        <f>'VODOVOD-FAZA 4'!F95</f>
        <v>0</v>
      </c>
    </row>
    <row r="58" spans="2:6">
      <c r="C58" s="32"/>
      <c r="D58" s="1"/>
      <c r="E58" s="34"/>
    </row>
    <row r="59" spans="2:6" ht="15.75">
      <c r="B59" s="258"/>
      <c r="C59" s="259" t="s">
        <v>243</v>
      </c>
      <c r="D59" s="260"/>
      <c r="E59" s="261"/>
    </row>
    <row r="60" spans="2:6" ht="15.75">
      <c r="B60" s="262"/>
      <c r="C60" s="262"/>
      <c r="D60" s="13" t="s">
        <v>235</v>
      </c>
      <c r="E60" s="267">
        <f>E38+E47+E49+E54</f>
        <v>0</v>
      </c>
    </row>
    <row r="61" spans="2:6" ht="15.75">
      <c r="B61" s="262"/>
      <c r="C61" s="262"/>
      <c r="D61" s="13" t="s">
        <v>236</v>
      </c>
      <c r="E61" s="267">
        <f>E60*0.22</f>
        <v>0</v>
      </c>
    </row>
    <row r="62" spans="2:6" ht="15">
      <c r="D62" s="13" t="s">
        <v>12</v>
      </c>
      <c r="E62" s="267">
        <f>E60+E61</f>
        <v>0</v>
      </c>
    </row>
    <row r="63" spans="2:6">
      <c r="C63" s="32"/>
      <c r="D63" s="1"/>
      <c r="E63" s="34"/>
    </row>
    <row r="65" spans="2:5">
      <c r="B65" s="250"/>
      <c r="C65" s="250"/>
      <c r="D65" s="250"/>
      <c r="E65" s="250"/>
    </row>
    <row r="66" spans="2:5" ht="18.75">
      <c r="C66" s="9" t="s">
        <v>244</v>
      </c>
      <c r="D66" s="9"/>
      <c r="E66" s="9">
        <f>E32+E60</f>
        <v>0</v>
      </c>
    </row>
    <row r="67" spans="2:5" ht="18.75">
      <c r="C67" s="9" t="s">
        <v>236</v>
      </c>
      <c r="D67" s="9"/>
      <c r="E67" s="9">
        <f>E66*0.22</f>
        <v>0</v>
      </c>
    </row>
    <row r="68" spans="2:5" ht="18.75">
      <c r="C68" s="9" t="s">
        <v>12</v>
      </c>
      <c r="D68" s="9"/>
      <c r="E68" s="9">
        <f>E66+E67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opLeftCell="A34" zoomScale="115" zoomScaleNormal="115" zoomScaleSheetLayoutView="115" zoomScalePageLayoutView="70" workbookViewId="0">
      <selection activeCell="E52" sqref="E52:E93"/>
    </sheetView>
  </sheetViews>
  <sheetFormatPr defaultColWidth="10.28515625" defaultRowHeight="12"/>
  <cols>
    <col min="1" max="1" width="6.7109375" style="54" customWidth="1"/>
    <col min="2" max="2" width="44.5703125" style="57" customWidth="1"/>
    <col min="3" max="3" width="8.140625" style="196" customWidth="1"/>
    <col min="4" max="4" width="8.5703125" style="234" customWidth="1"/>
    <col min="5" max="5" width="9.42578125" style="237" customWidth="1"/>
    <col min="6" max="6" width="14" style="237" customWidth="1"/>
    <col min="7" max="7" width="10.28515625" style="55" customWidth="1"/>
    <col min="8" max="8" width="13.42578125" style="56" customWidth="1"/>
    <col min="9" max="9" width="10.28515625" style="56"/>
    <col min="10" max="10" width="19" style="56" bestFit="1" customWidth="1"/>
    <col min="11" max="257" width="10.28515625" style="56"/>
    <col min="258" max="258" width="6.7109375" style="56" customWidth="1"/>
    <col min="259" max="259" width="48.7109375" style="56" customWidth="1"/>
    <col min="260" max="260" width="8.7109375" style="56" customWidth="1"/>
    <col min="261" max="262" width="10.7109375" style="56" customWidth="1"/>
    <col min="263" max="513" width="10.28515625" style="56"/>
    <col min="514" max="514" width="6.7109375" style="56" customWidth="1"/>
    <col min="515" max="515" width="48.7109375" style="56" customWidth="1"/>
    <col min="516" max="516" width="8.7109375" style="56" customWidth="1"/>
    <col min="517" max="518" width="10.7109375" style="56" customWidth="1"/>
    <col min="519" max="769" width="10.28515625" style="56"/>
    <col min="770" max="770" width="6.7109375" style="56" customWidth="1"/>
    <col min="771" max="771" width="48.7109375" style="56" customWidth="1"/>
    <col min="772" max="772" width="8.7109375" style="56" customWidth="1"/>
    <col min="773" max="774" width="10.7109375" style="56" customWidth="1"/>
    <col min="775" max="1025" width="10.28515625" style="56"/>
    <col min="1026" max="1026" width="6.7109375" style="56" customWidth="1"/>
    <col min="1027" max="1027" width="48.7109375" style="56" customWidth="1"/>
    <col min="1028" max="1028" width="8.7109375" style="56" customWidth="1"/>
    <col min="1029" max="1030" width="10.7109375" style="56" customWidth="1"/>
    <col min="1031" max="1281" width="10.28515625" style="56"/>
    <col min="1282" max="1282" width="6.7109375" style="56" customWidth="1"/>
    <col min="1283" max="1283" width="48.7109375" style="56" customWidth="1"/>
    <col min="1284" max="1284" width="8.7109375" style="56" customWidth="1"/>
    <col min="1285" max="1286" width="10.7109375" style="56" customWidth="1"/>
    <col min="1287" max="1537" width="10.28515625" style="56"/>
    <col min="1538" max="1538" width="6.7109375" style="56" customWidth="1"/>
    <col min="1539" max="1539" width="48.7109375" style="56" customWidth="1"/>
    <col min="1540" max="1540" width="8.7109375" style="56" customWidth="1"/>
    <col min="1541" max="1542" width="10.7109375" style="56" customWidth="1"/>
    <col min="1543" max="1793" width="10.28515625" style="56"/>
    <col min="1794" max="1794" width="6.7109375" style="56" customWidth="1"/>
    <col min="1795" max="1795" width="48.7109375" style="56" customWidth="1"/>
    <col min="1796" max="1796" width="8.7109375" style="56" customWidth="1"/>
    <col min="1797" max="1798" width="10.7109375" style="56" customWidth="1"/>
    <col min="1799" max="2049" width="10.28515625" style="56"/>
    <col min="2050" max="2050" width="6.7109375" style="56" customWidth="1"/>
    <col min="2051" max="2051" width="48.7109375" style="56" customWidth="1"/>
    <col min="2052" max="2052" width="8.7109375" style="56" customWidth="1"/>
    <col min="2053" max="2054" width="10.7109375" style="56" customWidth="1"/>
    <col min="2055" max="2305" width="10.28515625" style="56"/>
    <col min="2306" max="2306" width="6.7109375" style="56" customWidth="1"/>
    <col min="2307" max="2307" width="48.7109375" style="56" customWidth="1"/>
    <col min="2308" max="2308" width="8.7109375" style="56" customWidth="1"/>
    <col min="2309" max="2310" width="10.7109375" style="56" customWidth="1"/>
    <col min="2311" max="2561" width="10.28515625" style="56"/>
    <col min="2562" max="2562" width="6.7109375" style="56" customWidth="1"/>
    <col min="2563" max="2563" width="48.7109375" style="56" customWidth="1"/>
    <col min="2564" max="2564" width="8.7109375" style="56" customWidth="1"/>
    <col min="2565" max="2566" width="10.7109375" style="56" customWidth="1"/>
    <col min="2567" max="2817" width="10.28515625" style="56"/>
    <col min="2818" max="2818" width="6.7109375" style="56" customWidth="1"/>
    <col min="2819" max="2819" width="48.7109375" style="56" customWidth="1"/>
    <col min="2820" max="2820" width="8.7109375" style="56" customWidth="1"/>
    <col min="2821" max="2822" width="10.7109375" style="56" customWidth="1"/>
    <col min="2823" max="3073" width="10.28515625" style="56"/>
    <col min="3074" max="3074" width="6.7109375" style="56" customWidth="1"/>
    <col min="3075" max="3075" width="48.7109375" style="56" customWidth="1"/>
    <col min="3076" max="3076" width="8.7109375" style="56" customWidth="1"/>
    <col min="3077" max="3078" width="10.7109375" style="56" customWidth="1"/>
    <col min="3079" max="3329" width="10.28515625" style="56"/>
    <col min="3330" max="3330" width="6.7109375" style="56" customWidth="1"/>
    <col min="3331" max="3331" width="48.7109375" style="56" customWidth="1"/>
    <col min="3332" max="3332" width="8.7109375" style="56" customWidth="1"/>
    <col min="3333" max="3334" width="10.7109375" style="56" customWidth="1"/>
    <col min="3335" max="3585" width="10.28515625" style="56"/>
    <col min="3586" max="3586" width="6.7109375" style="56" customWidth="1"/>
    <col min="3587" max="3587" width="48.7109375" style="56" customWidth="1"/>
    <col min="3588" max="3588" width="8.7109375" style="56" customWidth="1"/>
    <col min="3589" max="3590" width="10.7109375" style="56" customWidth="1"/>
    <col min="3591" max="3841" width="10.28515625" style="56"/>
    <col min="3842" max="3842" width="6.7109375" style="56" customWidth="1"/>
    <col min="3843" max="3843" width="48.7109375" style="56" customWidth="1"/>
    <col min="3844" max="3844" width="8.7109375" style="56" customWidth="1"/>
    <col min="3845" max="3846" width="10.7109375" style="56" customWidth="1"/>
    <col min="3847" max="4097" width="10.28515625" style="56"/>
    <col min="4098" max="4098" width="6.7109375" style="56" customWidth="1"/>
    <col min="4099" max="4099" width="48.7109375" style="56" customWidth="1"/>
    <col min="4100" max="4100" width="8.7109375" style="56" customWidth="1"/>
    <col min="4101" max="4102" width="10.7109375" style="56" customWidth="1"/>
    <col min="4103" max="4353" width="10.28515625" style="56"/>
    <col min="4354" max="4354" width="6.7109375" style="56" customWidth="1"/>
    <col min="4355" max="4355" width="48.7109375" style="56" customWidth="1"/>
    <col min="4356" max="4356" width="8.7109375" style="56" customWidth="1"/>
    <col min="4357" max="4358" width="10.7109375" style="56" customWidth="1"/>
    <col min="4359" max="4609" width="10.28515625" style="56"/>
    <col min="4610" max="4610" width="6.7109375" style="56" customWidth="1"/>
    <col min="4611" max="4611" width="48.7109375" style="56" customWidth="1"/>
    <col min="4612" max="4612" width="8.7109375" style="56" customWidth="1"/>
    <col min="4613" max="4614" width="10.7109375" style="56" customWidth="1"/>
    <col min="4615" max="4865" width="10.28515625" style="56"/>
    <col min="4866" max="4866" width="6.7109375" style="56" customWidth="1"/>
    <col min="4867" max="4867" width="48.7109375" style="56" customWidth="1"/>
    <col min="4868" max="4868" width="8.7109375" style="56" customWidth="1"/>
    <col min="4869" max="4870" width="10.7109375" style="56" customWidth="1"/>
    <col min="4871" max="5121" width="10.28515625" style="56"/>
    <col min="5122" max="5122" width="6.7109375" style="56" customWidth="1"/>
    <col min="5123" max="5123" width="48.7109375" style="56" customWidth="1"/>
    <col min="5124" max="5124" width="8.7109375" style="56" customWidth="1"/>
    <col min="5125" max="5126" width="10.7109375" style="56" customWidth="1"/>
    <col min="5127" max="5377" width="10.28515625" style="56"/>
    <col min="5378" max="5378" width="6.7109375" style="56" customWidth="1"/>
    <col min="5379" max="5379" width="48.7109375" style="56" customWidth="1"/>
    <col min="5380" max="5380" width="8.7109375" style="56" customWidth="1"/>
    <col min="5381" max="5382" width="10.7109375" style="56" customWidth="1"/>
    <col min="5383" max="5633" width="10.28515625" style="56"/>
    <col min="5634" max="5634" width="6.7109375" style="56" customWidth="1"/>
    <col min="5635" max="5635" width="48.7109375" style="56" customWidth="1"/>
    <col min="5636" max="5636" width="8.7109375" style="56" customWidth="1"/>
    <col min="5637" max="5638" width="10.7109375" style="56" customWidth="1"/>
    <col min="5639" max="5889" width="10.28515625" style="56"/>
    <col min="5890" max="5890" width="6.7109375" style="56" customWidth="1"/>
    <col min="5891" max="5891" width="48.7109375" style="56" customWidth="1"/>
    <col min="5892" max="5892" width="8.7109375" style="56" customWidth="1"/>
    <col min="5893" max="5894" width="10.7109375" style="56" customWidth="1"/>
    <col min="5895" max="6145" width="10.28515625" style="56"/>
    <col min="6146" max="6146" width="6.7109375" style="56" customWidth="1"/>
    <col min="6147" max="6147" width="48.7109375" style="56" customWidth="1"/>
    <col min="6148" max="6148" width="8.7109375" style="56" customWidth="1"/>
    <col min="6149" max="6150" width="10.7109375" style="56" customWidth="1"/>
    <col min="6151" max="6401" width="10.28515625" style="56"/>
    <col min="6402" max="6402" width="6.7109375" style="56" customWidth="1"/>
    <col min="6403" max="6403" width="48.7109375" style="56" customWidth="1"/>
    <col min="6404" max="6404" width="8.7109375" style="56" customWidth="1"/>
    <col min="6405" max="6406" width="10.7109375" style="56" customWidth="1"/>
    <col min="6407" max="6657" width="10.28515625" style="56"/>
    <col min="6658" max="6658" width="6.7109375" style="56" customWidth="1"/>
    <col min="6659" max="6659" width="48.7109375" style="56" customWidth="1"/>
    <col min="6660" max="6660" width="8.7109375" style="56" customWidth="1"/>
    <col min="6661" max="6662" width="10.7109375" style="56" customWidth="1"/>
    <col min="6663" max="6913" width="10.28515625" style="56"/>
    <col min="6914" max="6914" width="6.7109375" style="56" customWidth="1"/>
    <col min="6915" max="6915" width="48.7109375" style="56" customWidth="1"/>
    <col min="6916" max="6916" width="8.7109375" style="56" customWidth="1"/>
    <col min="6917" max="6918" width="10.7109375" style="56" customWidth="1"/>
    <col min="6919" max="7169" width="10.28515625" style="56"/>
    <col min="7170" max="7170" width="6.7109375" style="56" customWidth="1"/>
    <col min="7171" max="7171" width="48.7109375" style="56" customWidth="1"/>
    <col min="7172" max="7172" width="8.7109375" style="56" customWidth="1"/>
    <col min="7173" max="7174" width="10.7109375" style="56" customWidth="1"/>
    <col min="7175" max="7425" width="10.28515625" style="56"/>
    <col min="7426" max="7426" width="6.7109375" style="56" customWidth="1"/>
    <col min="7427" max="7427" width="48.7109375" style="56" customWidth="1"/>
    <col min="7428" max="7428" width="8.7109375" style="56" customWidth="1"/>
    <col min="7429" max="7430" width="10.7109375" style="56" customWidth="1"/>
    <col min="7431" max="7681" width="10.28515625" style="56"/>
    <col min="7682" max="7682" width="6.7109375" style="56" customWidth="1"/>
    <col min="7683" max="7683" width="48.7109375" style="56" customWidth="1"/>
    <col min="7684" max="7684" width="8.7109375" style="56" customWidth="1"/>
    <col min="7685" max="7686" width="10.7109375" style="56" customWidth="1"/>
    <col min="7687" max="7937" width="10.28515625" style="56"/>
    <col min="7938" max="7938" width="6.7109375" style="56" customWidth="1"/>
    <col min="7939" max="7939" width="48.7109375" style="56" customWidth="1"/>
    <col min="7940" max="7940" width="8.7109375" style="56" customWidth="1"/>
    <col min="7941" max="7942" width="10.7109375" style="56" customWidth="1"/>
    <col min="7943" max="8193" width="10.28515625" style="56"/>
    <col min="8194" max="8194" width="6.7109375" style="56" customWidth="1"/>
    <col min="8195" max="8195" width="48.7109375" style="56" customWidth="1"/>
    <col min="8196" max="8196" width="8.7109375" style="56" customWidth="1"/>
    <col min="8197" max="8198" width="10.7109375" style="56" customWidth="1"/>
    <col min="8199" max="8449" width="10.28515625" style="56"/>
    <col min="8450" max="8450" width="6.7109375" style="56" customWidth="1"/>
    <col min="8451" max="8451" width="48.7109375" style="56" customWidth="1"/>
    <col min="8452" max="8452" width="8.7109375" style="56" customWidth="1"/>
    <col min="8453" max="8454" width="10.7109375" style="56" customWidth="1"/>
    <col min="8455" max="8705" width="10.28515625" style="56"/>
    <col min="8706" max="8706" width="6.7109375" style="56" customWidth="1"/>
    <col min="8707" max="8707" width="48.7109375" style="56" customWidth="1"/>
    <col min="8708" max="8708" width="8.7109375" style="56" customWidth="1"/>
    <col min="8709" max="8710" width="10.7109375" style="56" customWidth="1"/>
    <col min="8711" max="8961" width="10.28515625" style="56"/>
    <col min="8962" max="8962" width="6.7109375" style="56" customWidth="1"/>
    <col min="8963" max="8963" width="48.7109375" style="56" customWidth="1"/>
    <col min="8964" max="8964" width="8.7109375" style="56" customWidth="1"/>
    <col min="8965" max="8966" width="10.7109375" style="56" customWidth="1"/>
    <col min="8967" max="9217" width="10.28515625" style="56"/>
    <col min="9218" max="9218" width="6.7109375" style="56" customWidth="1"/>
    <col min="9219" max="9219" width="48.7109375" style="56" customWidth="1"/>
    <col min="9220" max="9220" width="8.7109375" style="56" customWidth="1"/>
    <col min="9221" max="9222" width="10.7109375" style="56" customWidth="1"/>
    <col min="9223" max="9473" width="10.28515625" style="56"/>
    <col min="9474" max="9474" width="6.7109375" style="56" customWidth="1"/>
    <col min="9475" max="9475" width="48.7109375" style="56" customWidth="1"/>
    <col min="9476" max="9476" width="8.7109375" style="56" customWidth="1"/>
    <col min="9477" max="9478" width="10.7109375" style="56" customWidth="1"/>
    <col min="9479" max="9729" width="10.28515625" style="56"/>
    <col min="9730" max="9730" width="6.7109375" style="56" customWidth="1"/>
    <col min="9731" max="9731" width="48.7109375" style="56" customWidth="1"/>
    <col min="9732" max="9732" width="8.7109375" style="56" customWidth="1"/>
    <col min="9733" max="9734" width="10.7109375" style="56" customWidth="1"/>
    <col min="9735" max="9985" width="10.28515625" style="56"/>
    <col min="9986" max="9986" width="6.7109375" style="56" customWidth="1"/>
    <col min="9987" max="9987" width="48.7109375" style="56" customWidth="1"/>
    <col min="9988" max="9988" width="8.7109375" style="56" customWidth="1"/>
    <col min="9989" max="9990" width="10.7109375" style="56" customWidth="1"/>
    <col min="9991" max="10241" width="10.28515625" style="56"/>
    <col min="10242" max="10242" width="6.7109375" style="56" customWidth="1"/>
    <col min="10243" max="10243" width="48.7109375" style="56" customWidth="1"/>
    <col min="10244" max="10244" width="8.7109375" style="56" customWidth="1"/>
    <col min="10245" max="10246" width="10.7109375" style="56" customWidth="1"/>
    <col min="10247" max="10497" width="10.28515625" style="56"/>
    <col min="10498" max="10498" width="6.7109375" style="56" customWidth="1"/>
    <col min="10499" max="10499" width="48.7109375" style="56" customWidth="1"/>
    <col min="10500" max="10500" width="8.7109375" style="56" customWidth="1"/>
    <col min="10501" max="10502" width="10.7109375" style="56" customWidth="1"/>
    <col min="10503" max="10753" width="10.28515625" style="56"/>
    <col min="10754" max="10754" width="6.7109375" style="56" customWidth="1"/>
    <col min="10755" max="10755" width="48.7109375" style="56" customWidth="1"/>
    <col min="10756" max="10756" width="8.7109375" style="56" customWidth="1"/>
    <col min="10757" max="10758" width="10.7109375" style="56" customWidth="1"/>
    <col min="10759" max="11009" width="10.28515625" style="56"/>
    <col min="11010" max="11010" width="6.7109375" style="56" customWidth="1"/>
    <col min="11011" max="11011" width="48.7109375" style="56" customWidth="1"/>
    <col min="11012" max="11012" width="8.7109375" style="56" customWidth="1"/>
    <col min="11013" max="11014" width="10.7109375" style="56" customWidth="1"/>
    <col min="11015" max="11265" width="10.28515625" style="56"/>
    <col min="11266" max="11266" width="6.7109375" style="56" customWidth="1"/>
    <col min="11267" max="11267" width="48.7109375" style="56" customWidth="1"/>
    <col min="11268" max="11268" width="8.7109375" style="56" customWidth="1"/>
    <col min="11269" max="11270" width="10.7109375" style="56" customWidth="1"/>
    <col min="11271" max="11521" width="10.28515625" style="56"/>
    <col min="11522" max="11522" width="6.7109375" style="56" customWidth="1"/>
    <col min="11523" max="11523" width="48.7109375" style="56" customWidth="1"/>
    <col min="11524" max="11524" width="8.7109375" style="56" customWidth="1"/>
    <col min="11525" max="11526" width="10.7109375" style="56" customWidth="1"/>
    <col min="11527" max="11777" width="10.28515625" style="56"/>
    <col min="11778" max="11778" width="6.7109375" style="56" customWidth="1"/>
    <col min="11779" max="11779" width="48.7109375" style="56" customWidth="1"/>
    <col min="11780" max="11780" width="8.7109375" style="56" customWidth="1"/>
    <col min="11781" max="11782" width="10.7109375" style="56" customWidth="1"/>
    <col min="11783" max="12033" width="10.28515625" style="56"/>
    <col min="12034" max="12034" width="6.7109375" style="56" customWidth="1"/>
    <col min="12035" max="12035" width="48.7109375" style="56" customWidth="1"/>
    <col min="12036" max="12036" width="8.7109375" style="56" customWidth="1"/>
    <col min="12037" max="12038" width="10.7109375" style="56" customWidth="1"/>
    <col min="12039" max="12289" width="10.28515625" style="56"/>
    <col min="12290" max="12290" width="6.7109375" style="56" customWidth="1"/>
    <col min="12291" max="12291" width="48.7109375" style="56" customWidth="1"/>
    <col min="12292" max="12292" width="8.7109375" style="56" customWidth="1"/>
    <col min="12293" max="12294" width="10.7109375" style="56" customWidth="1"/>
    <col min="12295" max="12545" width="10.28515625" style="56"/>
    <col min="12546" max="12546" width="6.7109375" style="56" customWidth="1"/>
    <col min="12547" max="12547" width="48.7109375" style="56" customWidth="1"/>
    <col min="12548" max="12548" width="8.7109375" style="56" customWidth="1"/>
    <col min="12549" max="12550" width="10.7109375" style="56" customWidth="1"/>
    <col min="12551" max="12801" width="10.28515625" style="56"/>
    <col min="12802" max="12802" width="6.7109375" style="56" customWidth="1"/>
    <col min="12803" max="12803" width="48.7109375" style="56" customWidth="1"/>
    <col min="12804" max="12804" width="8.7109375" style="56" customWidth="1"/>
    <col min="12805" max="12806" width="10.7109375" style="56" customWidth="1"/>
    <col min="12807" max="13057" width="10.28515625" style="56"/>
    <col min="13058" max="13058" width="6.7109375" style="56" customWidth="1"/>
    <col min="13059" max="13059" width="48.7109375" style="56" customWidth="1"/>
    <col min="13060" max="13060" width="8.7109375" style="56" customWidth="1"/>
    <col min="13061" max="13062" width="10.7109375" style="56" customWidth="1"/>
    <col min="13063" max="13313" width="10.28515625" style="56"/>
    <col min="13314" max="13314" width="6.7109375" style="56" customWidth="1"/>
    <col min="13315" max="13315" width="48.7109375" style="56" customWidth="1"/>
    <col min="13316" max="13316" width="8.7109375" style="56" customWidth="1"/>
    <col min="13317" max="13318" width="10.7109375" style="56" customWidth="1"/>
    <col min="13319" max="13569" width="10.28515625" style="56"/>
    <col min="13570" max="13570" width="6.7109375" style="56" customWidth="1"/>
    <col min="13571" max="13571" width="48.7109375" style="56" customWidth="1"/>
    <col min="13572" max="13572" width="8.7109375" style="56" customWidth="1"/>
    <col min="13573" max="13574" width="10.7109375" style="56" customWidth="1"/>
    <col min="13575" max="13825" width="10.28515625" style="56"/>
    <col min="13826" max="13826" width="6.7109375" style="56" customWidth="1"/>
    <col min="13827" max="13827" width="48.7109375" style="56" customWidth="1"/>
    <col min="13828" max="13828" width="8.7109375" style="56" customWidth="1"/>
    <col min="13829" max="13830" width="10.7109375" style="56" customWidth="1"/>
    <col min="13831" max="14081" width="10.28515625" style="56"/>
    <col min="14082" max="14082" width="6.7109375" style="56" customWidth="1"/>
    <col min="14083" max="14083" width="48.7109375" style="56" customWidth="1"/>
    <col min="14084" max="14084" width="8.7109375" style="56" customWidth="1"/>
    <col min="14085" max="14086" width="10.7109375" style="56" customWidth="1"/>
    <col min="14087" max="14337" width="10.28515625" style="56"/>
    <col min="14338" max="14338" width="6.7109375" style="56" customWidth="1"/>
    <col min="14339" max="14339" width="48.7109375" style="56" customWidth="1"/>
    <col min="14340" max="14340" width="8.7109375" style="56" customWidth="1"/>
    <col min="14341" max="14342" width="10.7109375" style="56" customWidth="1"/>
    <col min="14343" max="14593" width="10.28515625" style="56"/>
    <col min="14594" max="14594" width="6.7109375" style="56" customWidth="1"/>
    <col min="14595" max="14595" width="48.7109375" style="56" customWidth="1"/>
    <col min="14596" max="14596" width="8.7109375" style="56" customWidth="1"/>
    <col min="14597" max="14598" width="10.7109375" style="56" customWidth="1"/>
    <col min="14599" max="14849" width="10.28515625" style="56"/>
    <col min="14850" max="14850" width="6.7109375" style="56" customWidth="1"/>
    <col min="14851" max="14851" width="48.7109375" style="56" customWidth="1"/>
    <col min="14852" max="14852" width="8.7109375" style="56" customWidth="1"/>
    <col min="14853" max="14854" width="10.7109375" style="56" customWidth="1"/>
    <col min="14855" max="15105" width="10.28515625" style="56"/>
    <col min="15106" max="15106" width="6.7109375" style="56" customWidth="1"/>
    <col min="15107" max="15107" width="48.7109375" style="56" customWidth="1"/>
    <col min="15108" max="15108" width="8.7109375" style="56" customWidth="1"/>
    <col min="15109" max="15110" width="10.7109375" style="56" customWidth="1"/>
    <col min="15111" max="15361" width="10.28515625" style="56"/>
    <col min="15362" max="15362" width="6.7109375" style="56" customWidth="1"/>
    <col min="15363" max="15363" width="48.7109375" style="56" customWidth="1"/>
    <col min="15364" max="15364" width="8.7109375" style="56" customWidth="1"/>
    <col min="15365" max="15366" width="10.7109375" style="56" customWidth="1"/>
    <col min="15367" max="15617" width="10.28515625" style="56"/>
    <col min="15618" max="15618" width="6.7109375" style="56" customWidth="1"/>
    <col min="15619" max="15619" width="48.7109375" style="56" customWidth="1"/>
    <col min="15620" max="15620" width="8.7109375" style="56" customWidth="1"/>
    <col min="15621" max="15622" width="10.7109375" style="56" customWidth="1"/>
    <col min="15623" max="15873" width="10.28515625" style="56"/>
    <col min="15874" max="15874" width="6.7109375" style="56" customWidth="1"/>
    <col min="15875" max="15875" width="48.7109375" style="56" customWidth="1"/>
    <col min="15876" max="15876" width="8.7109375" style="56" customWidth="1"/>
    <col min="15877" max="15878" width="10.7109375" style="56" customWidth="1"/>
    <col min="15879" max="16129" width="10.28515625" style="56"/>
    <col min="16130" max="16130" width="6.7109375" style="56" customWidth="1"/>
    <col min="16131" max="16131" width="48.7109375" style="56" customWidth="1"/>
    <col min="16132" max="16132" width="8.7109375" style="56" customWidth="1"/>
    <col min="16133" max="16134" width="10.7109375" style="56" customWidth="1"/>
    <col min="16135" max="16384" width="10.28515625" style="56"/>
  </cols>
  <sheetData>
    <row r="1" spans="1:9" s="60" customFormat="1" ht="15.75">
      <c r="A1" s="164" t="s">
        <v>384</v>
      </c>
      <c r="B1" s="57"/>
      <c r="C1" s="196"/>
      <c r="D1" s="197"/>
      <c r="E1" s="236"/>
      <c r="F1" s="237"/>
      <c r="G1" s="55"/>
    </row>
    <row r="2" spans="1:9">
      <c r="B2" s="61"/>
      <c r="C2" s="61"/>
      <c r="D2" s="198"/>
      <c r="E2" s="238"/>
      <c r="F2" s="239"/>
    </row>
    <row r="3" spans="1:9">
      <c r="B3" s="592" t="s">
        <v>13</v>
      </c>
      <c r="C3" s="592"/>
      <c r="D3" s="592"/>
      <c r="E3" s="592"/>
      <c r="F3" s="592"/>
    </row>
    <row r="4" spans="1:9">
      <c r="B4" s="64"/>
      <c r="C4" s="199"/>
      <c r="D4" s="200"/>
      <c r="E4" s="240"/>
      <c r="F4" s="236"/>
    </row>
    <row r="5" spans="1:9" s="72" customFormat="1">
      <c r="A5" s="67" t="s">
        <v>28</v>
      </c>
      <c r="B5" s="67"/>
      <c r="C5" s="201"/>
      <c r="D5" s="202"/>
      <c r="E5" s="241"/>
      <c r="F5" s="241"/>
      <c r="G5" s="70"/>
      <c r="H5" s="71"/>
    </row>
    <row r="6" spans="1:9" s="77" customFormat="1">
      <c r="A6" s="73"/>
      <c r="B6" s="74" t="s">
        <v>0</v>
      </c>
      <c r="C6" s="203"/>
      <c r="D6" s="204"/>
      <c r="E6" s="242"/>
      <c r="F6" s="243"/>
      <c r="H6" s="78"/>
      <c r="I6" s="79"/>
    </row>
    <row r="7" spans="1:9" s="77" customFormat="1">
      <c r="A7" s="80"/>
      <c r="B7" s="591" t="s">
        <v>107</v>
      </c>
      <c r="C7" s="591"/>
      <c r="D7" s="591"/>
      <c r="E7" s="591"/>
      <c r="F7" s="591"/>
      <c r="H7" s="78"/>
      <c r="I7" s="81"/>
    </row>
    <row r="8" spans="1:9" s="77" customFormat="1">
      <c r="A8" s="82"/>
      <c r="B8" s="83"/>
      <c r="C8" s="205"/>
      <c r="D8" s="206"/>
      <c r="E8" s="244"/>
      <c r="F8" s="245"/>
    </row>
    <row r="9" spans="1:9" s="72" customFormat="1">
      <c r="A9" s="86" t="s">
        <v>29</v>
      </c>
      <c r="B9" s="86"/>
      <c r="C9" s="201"/>
      <c r="D9" s="202"/>
      <c r="E9" s="241"/>
      <c r="F9" s="241"/>
      <c r="G9" s="70"/>
    </row>
    <row r="10" spans="1:9" s="77" customFormat="1">
      <c r="A10" s="73"/>
      <c r="B10" s="74" t="s">
        <v>0</v>
      </c>
      <c r="C10" s="203"/>
      <c r="D10" s="204"/>
      <c r="E10" s="242"/>
      <c r="F10" s="243"/>
    </row>
    <row r="11" spans="1:9" s="77" customFormat="1">
      <c r="A11" s="80"/>
      <c r="B11" s="591" t="s">
        <v>11</v>
      </c>
      <c r="C11" s="591"/>
      <c r="D11" s="591"/>
      <c r="E11" s="591"/>
      <c r="F11" s="591"/>
    </row>
    <row r="12" spans="1:9" s="77" customFormat="1">
      <c r="A12" s="80"/>
      <c r="B12" s="591" t="s">
        <v>8</v>
      </c>
      <c r="C12" s="591"/>
      <c r="D12" s="591"/>
      <c r="E12" s="591"/>
      <c r="F12" s="591"/>
    </row>
    <row r="13" spans="1:9" s="77" customFormat="1">
      <c r="A13" s="80"/>
      <c r="B13" s="590" t="s">
        <v>25</v>
      </c>
      <c r="C13" s="590"/>
      <c r="D13" s="590"/>
      <c r="E13" s="590"/>
      <c r="F13" s="590"/>
    </row>
    <row r="14" spans="1:9" s="77" customFormat="1">
      <c r="A14" s="80"/>
      <c r="B14" s="590" t="s">
        <v>9</v>
      </c>
      <c r="C14" s="590"/>
      <c r="D14" s="590"/>
      <c r="E14" s="590"/>
      <c r="F14" s="590"/>
    </row>
    <row r="15" spans="1:9" s="77" customFormat="1">
      <c r="A15" s="80"/>
      <c r="B15" s="590" t="s">
        <v>26</v>
      </c>
      <c r="C15" s="595"/>
      <c r="D15" s="595"/>
      <c r="E15" s="595"/>
      <c r="F15" s="595"/>
    </row>
    <row r="16" spans="1:9" s="77" customFormat="1">
      <c r="A16" s="80"/>
      <c r="B16" s="590" t="s">
        <v>14</v>
      </c>
      <c r="C16" s="590"/>
      <c r="D16" s="590"/>
      <c r="E16" s="590"/>
      <c r="F16" s="590"/>
    </row>
    <row r="17" spans="1:15" s="77" customFormat="1">
      <c r="A17" s="80"/>
      <c r="B17" s="87"/>
      <c r="C17" s="87"/>
      <c r="D17" s="87"/>
      <c r="E17" s="173"/>
      <c r="F17" s="173"/>
    </row>
    <row r="18" spans="1:15" s="77" customFormat="1">
      <c r="A18" s="80"/>
      <c r="B18" s="590" t="s">
        <v>106</v>
      </c>
      <c r="C18" s="595"/>
      <c r="D18" s="595"/>
      <c r="E18" s="595"/>
      <c r="F18" s="595"/>
    </row>
    <row r="19" spans="1:15" s="77" customFormat="1">
      <c r="A19" s="80"/>
      <c r="B19" s="87" t="s">
        <v>72</v>
      </c>
      <c r="C19" s="89"/>
      <c r="D19" s="89"/>
      <c r="E19" s="174"/>
      <c r="F19" s="174"/>
    </row>
    <row r="20" spans="1:15" s="77" customFormat="1">
      <c r="A20" s="90"/>
      <c r="B20" s="600" t="s">
        <v>37</v>
      </c>
      <c r="C20" s="601"/>
      <c r="D20" s="601"/>
      <c r="E20" s="601"/>
      <c r="F20" s="601"/>
    </row>
    <row r="21" spans="1:15" s="95" customFormat="1">
      <c r="A21" s="547" t="s">
        <v>1</v>
      </c>
      <c r="B21" s="548" t="s">
        <v>2</v>
      </c>
      <c r="C21" s="548" t="s">
        <v>4</v>
      </c>
      <c r="D21" s="549" t="s">
        <v>3</v>
      </c>
      <c r="E21" s="570" t="s">
        <v>5</v>
      </c>
      <c r="F21" s="570" t="s">
        <v>6</v>
      </c>
    </row>
    <row r="22" spans="1:15" s="72" customFormat="1">
      <c r="A22" s="101" t="s">
        <v>30</v>
      </c>
      <c r="B22" s="101"/>
      <c r="C22" s="550"/>
      <c r="D22" s="551"/>
      <c r="E22" s="571"/>
      <c r="F22" s="571"/>
      <c r="G22" s="70"/>
    </row>
    <row r="23" spans="1:15" s="55" customFormat="1" ht="24">
      <c r="A23" s="96">
        <f ca="1">COUNT($A22:A$33)+1</f>
        <v>1</v>
      </c>
      <c r="B23" s="106" t="s">
        <v>57</v>
      </c>
      <c r="C23" s="208" t="s">
        <v>16</v>
      </c>
      <c r="D23" s="552">
        <v>48.3</v>
      </c>
      <c r="E23" s="210"/>
      <c r="F23" s="502">
        <f>E23*D23</f>
        <v>0</v>
      </c>
      <c r="H23" s="56"/>
      <c r="I23" s="56"/>
      <c r="J23" s="56"/>
      <c r="K23" s="56"/>
      <c r="L23" s="56"/>
      <c r="M23" s="56"/>
      <c r="N23" s="56"/>
      <c r="O23" s="56"/>
    </row>
    <row r="24" spans="1:15" s="55" customFormat="1" ht="24">
      <c r="A24" s="96">
        <f ca="1">COUNT($A23:A$33)+1</f>
        <v>2</v>
      </c>
      <c r="B24" s="106" t="s">
        <v>58</v>
      </c>
      <c r="C24" s="208" t="s">
        <v>16</v>
      </c>
      <c r="D24" s="552">
        <v>8</v>
      </c>
      <c r="E24" s="210"/>
      <c r="F24" s="502">
        <f>E24*D24</f>
        <v>0</v>
      </c>
      <c r="H24" s="56"/>
      <c r="I24" s="56"/>
      <c r="J24" s="56"/>
      <c r="K24" s="56"/>
      <c r="L24" s="56"/>
      <c r="M24" s="56"/>
      <c r="N24" s="56"/>
      <c r="O24" s="56"/>
    </row>
    <row r="25" spans="1:15" s="55" customFormat="1">
      <c r="A25" s="161"/>
      <c r="B25" s="572"/>
      <c r="C25" s="208"/>
      <c r="D25" s="553"/>
      <c r="E25" s="210"/>
      <c r="F25" s="502"/>
      <c r="H25" s="56"/>
      <c r="I25" s="56"/>
      <c r="J25" s="56"/>
      <c r="K25" s="56"/>
      <c r="L25" s="56"/>
      <c r="M25" s="56"/>
      <c r="N25" s="56"/>
      <c r="O25" s="56"/>
    </row>
    <row r="26" spans="1:15" s="72" customFormat="1">
      <c r="A26" s="101" t="s">
        <v>31</v>
      </c>
      <c r="B26" s="101"/>
      <c r="C26" s="212"/>
      <c r="D26" s="213"/>
      <c r="E26" s="503"/>
      <c r="F26" s="504"/>
      <c r="G26" s="70"/>
    </row>
    <row r="27" spans="1:15" s="55" customFormat="1" ht="24">
      <c r="A27" s="96">
        <f ca="1">COUNT($A26:A$33)+1</f>
        <v>3</v>
      </c>
      <c r="B27" s="573" t="s">
        <v>68</v>
      </c>
      <c r="C27" s="208" t="s">
        <v>17</v>
      </c>
      <c r="D27" s="552">
        <v>40</v>
      </c>
      <c r="E27" s="210"/>
      <c r="F27" s="502">
        <f>D27*E27</f>
        <v>0</v>
      </c>
      <c r="H27" s="56"/>
      <c r="I27" s="56"/>
      <c r="J27" s="56"/>
      <c r="K27" s="56"/>
      <c r="L27" s="56"/>
      <c r="M27" s="56"/>
      <c r="N27" s="56"/>
      <c r="O27" s="56"/>
    </row>
    <row r="28" spans="1:15" s="55" customFormat="1">
      <c r="A28" s="161"/>
      <c r="B28" s="554"/>
      <c r="C28" s="208"/>
      <c r="D28" s="553"/>
      <c r="E28" s="210"/>
      <c r="F28" s="502"/>
      <c r="H28" s="56"/>
      <c r="I28" s="56"/>
      <c r="J28" s="56"/>
      <c r="K28" s="56"/>
      <c r="L28" s="56"/>
      <c r="M28" s="56"/>
      <c r="N28" s="56"/>
      <c r="O28" s="56"/>
    </row>
    <row r="29" spans="1:15" s="72" customFormat="1">
      <c r="A29" s="101" t="s">
        <v>32</v>
      </c>
      <c r="B29" s="101"/>
      <c r="C29" s="212"/>
      <c r="D29" s="213"/>
      <c r="E29" s="503"/>
      <c r="F29" s="504"/>
      <c r="G29" s="70"/>
    </row>
    <row r="30" spans="1:15" s="55" customFormat="1" ht="36">
      <c r="A30" s="96">
        <f ca="1">COUNT($A29:A$33)+1</f>
        <v>4</v>
      </c>
      <c r="B30" s="106" t="s">
        <v>78</v>
      </c>
      <c r="C30" s="208" t="s">
        <v>16</v>
      </c>
      <c r="D30" s="552">
        <v>15</v>
      </c>
      <c r="E30" s="552"/>
      <c r="F30" s="502">
        <f>E30*D30</f>
        <v>0</v>
      </c>
      <c r="H30" s="56"/>
      <c r="I30" s="56"/>
      <c r="J30" s="56"/>
      <c r="K30" s="56"/>
      <c r="L30" s="56"/>
      <c r="M30" s="56"/>
      <c r="N30" s="56"/>
      <c r="O30" s="56"/>
    </row>
    <row r="31" spans="1:15" s="55" customFormat="1" ht="48">
      <c r="A31" s="96">
        <f ca="1">COUNT($A30:A$33)+1</f>
        <v>5</v>
      </c>
      <c r="B31" s="409" t="s">
        <v>79</v>
      </c>
      <c r="C31" s="208" t="s">
        <v>16</v>
      </c>
      <c r="D31" s="552">
        <v>33</v>
      </c>
      <c r="E31" s="552"/>
      <c r="F31" s="502">
        <f>E31*D31</f>
        <v>0</v>
      </c>
      <c r="H31" s="56"/>
      <c r="I31" s="56"/>
      <c r="J31" s="56"/>
      <c r="K31" s="56"/>
      <c r="L31" s="56"/>
      <c r="M31" s="56"/>
      <c r="N31" s="56"/>
      <c r="O31" s="56"/>
    </row>
    <row r="32" spans="1:15" s="55" customFormat="1">
      <c r="A32" s="555"/>
      <c r="B32" s="64"/>
      <c r="C32" s="208"/>
      <c r="D32" s="552"/>
      <c r="E32" s="210"/>
      <c r="F32" s="502"/>
      <c r="H32" s="56"/>
      <c r="I32" s="56"/>
      <c r="J32" s="56"/>
      <c r="K32" s="56"/>
      <c r="L32" s="56"/>
      <c r="M32" s="56"/>
      <c r="N32" s="56"/>
      <c r="O32" s="56"/>
    </row>
    <row r="33" spans="1:15" s="72" customFormat="1">
      <c r="A33" s="101" t="s">
        <v>33</v>
      </c>
      <c r="B33" s="101"/>
      <c r="C33" s="212"/>
      <c r="D33" s="213"/>
      <c r="E33" s="503"/>
      <c r="F33" s="504"/>
      <c r="G33" s="70"/>
    </row>
    <row r="34" spans="1:15" s="55" customFormat="1">
      <c r="A34" s="96">
        <v>6</v>
      </c>
      <c r="B34" s="147" t="s">
        <v>59</v>
      </c>
      <c r="C34" s="208" t="s">
        <v>16</v>
      </c>
      <c r="D34" s="552">
        <v>21.3</v>
      </c>
      <c r="E34" s="210"/>
      <c r="F34" s="502">
        <f t="shared" ref="F34:F36" si="0">E34*D34</f>
        <v>0</v>
      </c>
      <c r="H34" s="56"/>
      <c r="I34" s="56"/>
      <c r="J34" s="56"/>
      <c r="K34" s="56"/>
      <c r="L34" s="56"/>
      <c r="M34" s="56"/>
      <c r="N34" s="56"/>
      <c r="O34" s="56"/>
    </row>
    <row r="35" spans="1:15" s="55" customFormat="1">
      <c r="A35" s="96">
        <v>7</v>
      </c>
      <c r="B35" s="147" t="s">
        <v>60</v>
      </c>
      <c r="C35" s="208" t="s">
        <v>16</v>
      </c>
      <c r="D35" s="552">
        <v>21.3</v>
      </c>
      <c r="E35" s="210"/>
      <c r="F35" s="502">
        <f t="shared" si="0"/>
        <v>0</v>
      </c>
      <c r="I35" s="56"/>
      <c r="J35" s="56"/>
      <c r="K35" s="56"/>
      <c r="L35" s="56"/>
      <c r="M35" s="56"/>
      <c r="N35" s="56"/>
      <c r="O35" s="56"/>
    </row>
    <row r="36" spans="1:15" s="55" customFormat="1" ht="24">
      <c r="A36" s="96">
        <v>8</v>
      </c>
      <c r="B36" s="147" t="s">
        <v>61</v>
      </c>
      <c r="C36" s="208" t="s">
        <v>16</v>
      </c>
      <c r="D36" s="552">
        <v>21.3</v>
      </c>
      <c r="E36" s="210"/>
      <c r="F36" s="502">
        <f t="shared" si="0"/>
        <v>0</v>
      </c>
      <c r="H36" s="56"/>
      <c r="I36" s="56"/>
      <c r="J36" s="56"/>
      <c r="K36" s="56"/>
      <c r="L36" s="56"/>
      <c r="M36" s="56"/>
      <c r="N36" s="56"/>
      <c r="O36" s="56"/>
    </row>
    <row r="37" spans="1:15" s="115" customFormat="1">
      <c r="A37" s="574"/>
      <c r="B37" s="556" t="s">
        <v>27</v>
      </c>
      <c r="C37" s="557"/>
      <c r="D37" s="558"/>
      <c r="E37" s="575"/>
      <c r="F37" s="509">
        <f>SUM(F23:F36)</f>
        <v>0</v>
      </c>
    </row>
    <row r="38" spans="1:15" s="77" customFormat="1">
      <c r="A38" s="406"/>
      <c r="B38" s="117"/>
      <c r="C38" s="217"/>
      <c r="D38" s="218"/>
      <c r="E38" s="508"/>
      <c r="F38" s="509"/>
    </row>
    <row r="39" spans="1:15" s="77" customFormat="1">
      <c r="A39" s="101" t="s">
        <v>62</v>
      </c>
      <c r="B39" s="576"/>
      <c r="C39" s="560"/>
      <c r="D39" s="561"/>
      <c r="E39" s="577"/>
      <c r="F39" s="577"/>
    </row>
    <row r="40" spans="1:15" s="77" customFormat="1">
      <c r="A40" s="123"/>
      <c r="B40" s="602" t="s">
        <v>35</v>
      </c>
      <c r="C40" s="602"/>
      <c r="D40" s="602"/>
      <c r="E40" s="602"/>
      <c r="F40" s="602"/>
    </row>
    <row r="41" spans="1:15" s="95" customFormat="1">
      <c r="A41" s="562" t="s">
        <v>1</v>
      </c>
      <c r="B41" s="563" t="s">
        <v>2</v>
      </c>
      <c r="C41" s="563" t="s">
        <v>4</v>
      </c>
      <c r="D41" s="564" t="s">
        <v>3</v>
      </c>
      <c r="E41" s="578" t="s">
        <v>5</v>
      </c>
      <c r="F41" s="578" t="s">
        <v>6</v>
      </c>
    </row>
    <row r="42" spans="1:15" s="55" customFormat="1">
      <c r="A42" s="96">
        <v>9</v>
      </c>
      <c r="B42" s="106" t="s">
        <v>76</v>
      </c>
      <c r="C42" s="208" t="s">
        <v>15</v>
      </c>
      <c r="D42" s="565">
        <v>80</v>
      </c>
      <c r="E42" s="210"/>
      <c r="F42" s="502">
        <f>E42*D42</f>
        <v>0</v>
      </c>
      <c r="H42" s="56"/>
      <c r="I42" s="56"/>
      <c r="J42" s="56"/>
      <c r="K42" s="56"/>
      <c r="L42" s="56"/>
      <c r="M42" s="56"/>
      <c r="N42" s="56"/>
      <c r="O42" s="56"/>
    </row>
    <row r="43" spans="1:15" s="55" customFormat="1" ht="36">
      <c r="A43" s="96">
        <v>10</v>
      </c>
      <c r="B43" s="106" t="s">
        <v>74</v>
      </c>
      <c r="C43" s="208" t="s">
        <v>10</v>
      </c>
      <c r="D43" s="565">
        <v>4</v>
      </c>
      <c r="E43" s="210"/>
      <c r="F43" s="502">
        <f>D43*E43</f>
        <v>0</v>
      </c>
      <c r="H43" s="56"/>
      <c r="I43" s="56"/>
      <c r="J43" s="56"/>
      <c r="K43" s="56"/>
      <c r="L43" s="56"/>
      <c r="M43" s="56"/>
      <c r="N43" s="56"/>
      <c r="O43" s="56"/>
    </row>
    <row r="44" spans="1:15" s="55" customFormat="1">
      <c r="A44" s="161"/>
      <c r="B44" s="566"/>
      <c r="C44" s="223"/>
      <c r="D44" s="565"/>
      <c r="E44" s="566"/>
      <c r="F44" s="579"/>
      <c r="H44" s="56"/>
      <c r="I44" s="56"/>
      <c r="J44" s="56"/>
      <c r="K44" s="56"/>
      <c r="L44" s="56"/>
      <c r="M44" s="56"/>
      <c r="N44" s="56"/>
      <c r="O44" s="56"/>
    </row>
    <row r="45" spans="1:15" s="55" customFormat="1">
      <c r="A45" s="567"/>
      <c r="B45" s="137" t="s">
        <v>63</v>
      </c>
      <c r="C45" s="557"/>
      <c r="D45" s="558"/>
      <c r="E45" s="575"/>
      <c r="F45" s="509">
        <f>SUM(F42:F44)</f>
        <v>0</v>
      </c>
      <c r="H45" s="56"/>
      <c r="I45" s="56"/>
      <c r="J45" s="56"/>
      <c r="K45" s="56"/>
      <c r="L45" s="56"/>
      <c r="M45" s="56"/>
      <c r="N45" s="56"/>
      <c r="O45" s="56"/>
    </row>
    <row r="46" spans="1:15" s="55" customFormat="1">
      <c r="A46" s="73"/>
      <c r="B46" s="137"/>
      <c r="C46" s="217"/>
      <c r="D46" s="218"/>
      <c r="E46" s="508"/>
      <c r="F46" s="509"/>
      <c r="H46" s="56"/>
      <c r="I46" s="56"/>
      <c r="J46" s="56"/>
      <c r="K46" s="56"/>
      <c r="L46" s="56"/>
      <c r="M46" s="56"/>
      <c r="N46" s="56"/>
      <c r="O46" s="56"/>
    </row>
    <row r="47" spans="1:15" s="55" customFormat="1">
      <c r="A47" s="101" t="s">
        <v>80</v>
      </c>
      <c r="B47" s="576"/>
      <c r="C47" s="227"/>
      <c r="D47" s="228"/>
      <c r="E47" s="516"/>
      <c r="F47" s="517"/>
      <c r="H47" s="56"/>
      <c r="I47" s="56"/>
      <c r="J47" s="56"/>
      <c r="K47" s="56"/>
      <c r="L47" s="56"/>
      <c r="M47" s="56"/>
      <c r="N47" s="56"/>
      <c r="O47" s="56"/>
    </row>
    <row r="48" spans="1:15" s="55" customFormat="1">
      <c r="A48" s="547" t="s">
        <v>1</v>
      </c>
      <c r="B48" s="548" t="s">
        <v>2</v>
      </c>
      <c r="C48" s="548" t="s">
        <v>4</v>
      </c>
      <c r="D48" s="549" t="s">
        <v>3</v>
      </c>
      <c r="E48" s="570" t="s">
        <v>5</v>
      </c>
      <c r="F48" s="570" t="s">
        <v>6</v>
      </c>
      <c r="H48" s="56"/>
      <c r="I48" s="56"/>
      <c r="J48" s="56"/>
      <c r="K48" s="56"/>
      <c r="L48" s="56"/>
      <c r="M48" s="56"/>
      <c r="N48" s="56"/>
      <c r="O48" s="56"/>
    </row>
    <row r="49" spans="1:15" s="72" customFormat="1">
      <c r="A49" s="101" t="s">
        <v>81</v>
      </c>
      <c r="B49" s="101"/>
      <c r="C49" s="550"/>
      <c r="D49" s="551"/>
      <c r="E49" s="571"/>
      <c r="F49" s="571"/>
      <c r="G49" s="70"/>
    </row>
    <row r="50" spans="1:15" s="72" customFormat="1">
      <c r="A50" s="123"/>
      <c r="B50" s="596" t="s">
        <v>351</v>
      </c>
      <c r="C50" s="596"/>
      <c r="D50" s="596"/>
      <c r="E50" s="596"/>
      <c r="F50" s="596"/>
      <c r="G50" s="70"/>
    </row>
    <row r="51" spans="1:15" s="72" customFormat="1">
      <c r="A51" s="123"/>
      <c r="B51" s="123"/>
      <c r="C51" s="229"/>
      <c r="D51" s="230"/>
      <c r="E51" s="518"/>
      <c r="F51" s="518"/>
      <c r="G51" s="70"/>
    </row>
    <row r="52" spans="1:15" s="148" customFormat="1" ht="72">
      <c r="A52" s="96">
        <v>11</v>
      </c>
      <c r="B52" s="147" t="s">
        <v>352</v>
      </c>
      <c r="C52" s="98"/>
      <c r="D52" s="100"/>
      <c r="E52" s="100"/>
      <c r="F52" s="403"/>
      <c r="H52" s="149"/>
      <c r="I52" s="149"/>
      <c r="J52" s="149"/>
      <c r="K52" s="149"/>
      <c r="L52" s="149"/>
      <c r="M52" s="149"/>
      <c r="N52" s="149"/>
      <c r="O52" s="149"/>
    </row>
    <row r="53" spans="1:15" s="148" customFormat="1">
      <c r="A53" s="96"/>
      <c r="B53" s="147" t="s">
        <v>371</v>
      </c>
      <c r="C53" s="98" t="s">
        <v>15</v>
      </c>
      <c r="D53" s="100">
        <v>41</v>
      </c>
      <c r="E53" s="100"/>
      <c r="F53" s="403">
        <f t="shared" ref="F53:F88" si="1">D53*E53</f>
        <v>0</v>
      </c>
      <c r="H53" s="149"/>
      <c r="I53" s="149"/>
      <c r="J53" s="149"/>
      <c r="K53" s="149"/>
      <c r="L53" s="149"/>
      <c r="M53" s="149"/>
      <c r="N53" s="149"/>
      <c r="O53" s="149"/>
    </row>
    <row r="54" spans="1:15" s="150" customFormat="1">
      <c r="A54" s="96"/>
      <c r="B54" s="147" t="s">
        <v>100</v>
      </c>
      <c r="C54" s="98" t="s">
        <v>15</v>
      </c>
      <c r="D54" s="100">
        <v>39</v>
      </c>
      <c r="E54" s="100"/>
      <c r="F54" s="403">
        <f t="shared" si="1"/>
        <v>0</v>
      </c>
      <c r="H54" s="151"/>
      <c r="I54" s="151"/>
      <c r="J54" s="151"/>
      <c r="K54" s="151"/>
      <c r="L54" s="151"/>
      <c r="M54" s="151"/>
      <c r="N54" s="151"/>
      <c r="O54" s="151"/>
    </row>
    <row r="55" spans="1:15" s="150" customFormat="1">
      <c r="A55" s="96">
        <v>12</v>
      </c>
      <c r="B55" s="147" t="s">
        <v>372</v>
      </c>
      <c r="C55" s="98" t="s">
        <v>7</v>
      </c>
      <c r="D55" s="100">
        <v>1</v>
      </c>
      <c r="E55" s="100"/>
      <c r="F55" s="403">
        <f t="shared" si="1"/>
        <v>0</v>
      </c>
      <c r="H55" s="151"/>
      <c r="I55" s="151"/>
      <c r="J55" s="151"/>
      <c r="K55" s="151"/>
      <c r="L55" s="151"/>
      <c r="M55" s="151"/>
      <c r="N55" s="151"/>
      <c r="O55" s="151"/>
    </row>
    <row r="56" spans="1:15" s="150" customFormat="1">
      <c r="A56" s="96">
        <v>13</v>
      </c>
      <c r="B56" s="147" t="s">
        <v>373</v>
      </c>
      <c r="C56" s="98" t="s">
        <v>7</v>
      </c>
      <c r="D56" s="100">
        <v>1</v>
      </c>
      <c r="E56" s="100"/>
      <c r="F56" s="403">
        <f t="shared" si="1"/>
        <v>0</v>
      </c>
      <c r="H56" s="151"/>
      <c r="I56" s="151"/>
      <c r="J56" s="151"/>
      <c r="K56" s="151"/>
      <c r="L56" s="151"/>
      <c r="M56" s="151"/>
      <c r="N56" s="151"/>
      <c r="O56" s="151"/>
    </row>
    <row r="57" spans="1:15" s="150" customFormat="1">
      <c r="A57" s="96">
        <v>14</v>
      </c>
      <c r="B57" s="147" t="s">
        <v>374</v>
      </c>
      <c r="C57" s="98" t="s">
        <v>7</v>
      </c>
      <c r="D57" s="100">
        <v>2</v>
      </c>
      <c r="E57" s="100"/>
      <c r="F57" s="403">
        <f t="shared" si="1"/>
        <v>0</v>
      </c>
      <c r="H57" s="151"/>
      <c r="I57" s="151"/>
      <c r="J57" s="151"/>
      <c r="K57" s="151"/>
      <c r="L57" s="151"/>
      <c r="M57" s="151"/>
      <c r="N57" s="151"/>
      <c r="O57" s="151"/>
    </row>
    <row r="58" spans="1:15" s="150" customFormat="1">
      <c r="A58" s="96">
        <v>15</v>
      </c>
      <c r="B58" s="147" t="s">
        <v>375</v>
      </c>
      <c r="C58" s="98" t="s">
        <v>7</v>
      </c>
      <c r="D58" s="100">
        <v>1</v>
      </c>
      <c r="E58" s="100"/>
      <c r="F58" s="403">
        <f t="shared" si="1"/>
        <v>0</v>
      </c>
      <c r="H58" s="151"/>
      <c r="I58" s="151"/>
      <c r="J58" s="151"/>
      <c r="K58" s="151"/>
      <c r="L58" s="151"/>
      <c r="M58" s="151"/>
      <c r="N58" s="151"/>
      <c r="O58" s="151"/>
    </row>
    <row r="59" spans="1:15" s="148" customFormat="1">
      <c r="A59" s="96">
        <v>16</v>
      </c>
      <c r="B59" s="411" t="s">
        <v>376</v>
      </c>
      <c r="C59" s="98" t="s">
        <v>7</v>
      </c>
      <c r="D59" s="100">
        <v>1</v>
      </c>
      <c r="E59" s="100"/>
      <c r="F59" s="403">
        <f t="shared" si="1"/>
        <v>0</v>
      </c>
      <c r="H59" s="149"/>
      <c r="I59" s="149"/>
      <c r="J59" s="149"/>
      <c r="K59" s="149"/>
      <c r="L59" s="149"/>
      <c r="M59" s="149"/>
      <c r="N59" s="149"/>
      <c r="O59" s="149"/>
    </row>
    <row r="60" spans="1:15" s="148" customFormat="1">
      <c r="A60" s="96">
        <v>17</v>
      </c>
      <c r="B60" s="411" t="s">
        <v>377</v>
      </c>
      <c r="C60" s="98" t="s">
        <v>7</v>
      </c>
      <c r="D60" s="100">
        <v>2</v>
      </c>
      <c r="E60" s="100"/>
      <c r="F60" s="403">
        <f t="shared" si="1"/>
        <v>0</v>
      </c>
      <c r="H60" s="149"/>
      <c r="I60" s="149"/>
      <c r="J60" s="149"/>
      <c r="K60" s="149"/>
      <c r="L60" s="149"/>
      <c r="M60" s="149"/>
      <c r="N60" s="149"/>
      <c r="O60" s="149"/>
    </row>
    <row r="61" spans="1:15" s="148" customFormat="1">
      <c r="A61" s="96"/>
      <c r="B61" s="100" t="s">
        <v>421</v>
      </c>
      <c r="C61" s="100" t="s">
        <v>7</v>
      </c>
      <c r="D61" s="100">
        <v>2</v>
      </c>
      <c r="E61" s="100"/>
      <c r="F61" s="100">
        <f t="shared" si="1"/>
        <v>0</v>
      </c>
      <c r="H61" s="149"/>
      <c r="I61" s="149"/>
      <c r="J61" s="149"/>
      <c r="K61" s="149"/>
      <c r="L61" s="149"/>
      <c r="M61" s="149"/>
      <c r="N61" s="149"/>
      <c r="O61" s="149"/>
    </row>
    <row r="62" spans="1:15" s="148" customFormat="1">
      <c r="A62" s="96"/>
      <c r="B62" s="100" t="s">
        <v>422</v>
      </c>
      <c r="C62" s="100" t="s">
        <v>7</v>
      </c>
      <c r="D62" s="100">
        <v>2</v>
      </c>
      <c r="E62" s="100"/>
      <c r="F62" s="100">
        <f t="shared" si="1"/>
        <v>0</v>
      </c>
      <c r="H62" s="149"/>
      <c r="I62" s="149"/>
      <c r="J62" s="149"/>
      <c r="K62" s="149"/>
      <c r="L62" s="149"/>
      <c r="M62" s="149"/>
      <c r="N62" s="149"/>
      <c r="O62" s="149"/>
    </row>
    <row r="63" spans="1:15" s="148" customFormat="1">
      <c r="A63" s="96"/>
      <c r="B63" s="100" t="s">
        <v>423</v>
      </c>
      <c r="C63" s="100" t="s">
        <v>7</v>
      </c>
      <c r="D63" s="100">
        <f>(3+7)</f>
        <v>10</v>
      </c>
      <c r="E63" s="100"/>
      <c r="F63" s="100">
        <f t="shared" si="1"/>
        <v>0</v>
      </c>
      <c r="H63" s="149"/>
      <c r="I63" s="149"/>
      <c r="J63" s="149"/>
      <c r="K63" s="149"/>
      <c r="L63" s="149"/>
      <c r="M63" s="149"/>
      <c r="N63" s="149"/>
      <c r="O63" s="149"/>
    </row>
    <row r="64" spans="1:15" s="148" customFormat="1">
      <c r="A64" s="96"/>
      <c r="B64" s="411"/>
      <c r="C64" s="98"/>
      <c r="D64" s="100"/>
      <c r="E64" s="100"/>
      <c r="F64" s="403"/>
      <c r="H64" s="149"/>
      <c r="I64" s="149"/>
      <c r="J64" s="149"/>
      <c r="K64" s="149"/>
      <c r="L64" s="149"/>
      <c r="M64" s="149"/>
      <c r="N64" s="149"/>
      <c r="O64" s="149"/>
    </row>
    <row r="65" spans="1:15" s="148" customFormat="1">
      <c r="A65" s="96"/>
      <c r="B65" s="411"/>
      <c r="C65" s="98"/>
      <c r="D65" s="100"/>
      <c r="E65" s="100"/>
      <c r="F65" s="403"/>
      <c r="H65" s="149"/>
      <c r="I65" s="149"/>
      <c r="J65" s="149"/>
      <c r="K65" s="149"/>
      <c r="L65" s="149"/>
      <c r="M65" s="149"/>
      <c r="N65" s="149"/>
      <c r="O65" s="149"/>
    </row>
    <row r="66" spans="1:15" s="148" customFormat="1">
      <c r="A66" s="96"/>
      <c r="B66" s="411"/>
      <c r="C66" s="98"/>
      <c r="D66" s="100"/>
      <c r="E66" s="100"/>
      <c r="F66" s="403"/>
      <c r="H66" s="149"/>
      <c r="I66" s="149"/>
      <c r="J66" s="149"/>
      <c r="K66" s="149"/>
      <c r="L66" s="149"/>
      <c r="M66" s="149"/>
      <c r="N66" s="149"/>
      <c r="O66" s="149"/>
    </row>
    <row r="67" spans="1:15" s="148" customFormat="1" ht="24">
      <c r="A67" s="96">
        <v>18</v>
      </c>
      <c r="B67" s="231" t="s">
        <v>83</v>
      </c>
      <c r="C67" s="208" t="s">
        <v>15</v>
      </c>
      <c r="D67" s="210">
        <v>80</v>
      </c>
      <c r="E67" s="210"/>
      <c r="F67" s="403">
        <f t="shared" si="1"/>
        <v>0</v>
      </c>
      <c r="H67" s="149"/>
      <c r="I67" s="149"/>
      <c r="J67" s="149"/>
      <c r="K67" s="149"/>
      <c r="L67" s="149"/>
      <c r="M67" s="149"/>
      <c r="N67" s="149"/>
      <c r="O67" s="149"/>
    </row>
    <row r="68" spans="1:15" s="148" customFormat="1">
      <c r="A68" s="96">
        <v>19</v>
      </c>
      <c r="B68" s="231" t="s">
        <v>378</v>
      </c>
      <c r="C68" s="208" t="s">
        <v>7</v>
      </c>
      <c r="D68" s="210">
        <v>1</v>
      </c>
      <c r="E68" s="210"/>
      <c r="F68" s="403">
        <f t="shared" si="1"/>
        <v>0</v>
      </c>
      <c r="H68" s="149"/>
      <c r="I68" s="149"/>
      <c r="J68" s="149"/>
      <c r="K68" s="149"/>
      <c r="L68" s="149"/>
      <c r="M68" s="149"/>
      <c r="N68" s="149"/>
      <c r="O68" s="149"/>
    </row>
    <row r="69" spans="1:15" s="148" customFormat="1">
      <c r="A69" s="96">
        <v>20</v>
      </c>
      <c r="B69" s="231" t="s">
        <v>379</v>
      </c>
      <c r="C69" s="208" t="s">
        <v>7</v>
      </c>
      <c r="D69" s="210">
        <v>1</v>
      </c>
      <c r="E69" s="210"/>
      <c r="F69" s="403">
        <f t="shared" si="1"/>
        <v>0</v>
      </c>
      <c r="H69" s="149"/>
      <c r="I69" s="149"/>
      <c r="J69" s="149"/>
      <c r="K69" s="149"/>
      <c r="L69" s="149"/>
      <c r="M69" s="149"/>
      <c r="N69" s="149"/>
      <c r="O69" s="149"/>
    </row>
    <row r="70" spans="1:15" s="148" customFormat="1">
      <c r="A70" s="96">
        <v>21</v>
      </c>
      <c r="B70" s="231" t="s">
        <v>90</v>
      </c>
      <c r="C70" s="208"/>
      <c r="D70" s="210"/>
      <c r="E70" s="210"/>
      <c r="F70" s="403"/>
      <c r="H70" s="149"/>
      <c r="I70" s="149"/>
      <c r="J70" s="149"/>
      <c r="K70" s="149"/>
      <c r="L70" s="149"/>
      <c r="M70" s="149"/>
      <c r="N70" s="149"/>
      <c r="O70" s="149"/>
    </row>
    <row r="71" spans="1:15" s="148" customFormat="1">
      <c r="A71" s="543"/>
      <c r="B71" s="521" t="s">
        <v>91</v>
      </c>
      <c r="C71" s="233" t="s">
        <v>7</v>
      </c>
      <c r="D71" s="210">
        <v>3</v>
      </c>
      <c r="E71" s="210"/>
      <c r="F71" s="403">
        <f t="shared" si="1"/>
        <v>0</v>
      </c>
      <c r="H71" s="149"/>
      <c r="I71" s="149"/>
      <c r="J71" s="149"/>
      <c r="K71" s="149"/>
      <c r="L71" s="149"/>
      <c r="M71" s="149"/>
      <c r="N71" s="149"/>
      <c r="O71" s="149"/>
    </row>
    <row r="72" spans="1:15" s="148" customFormat="1" ht="60">
      <c r="A72" s="543"/>
      <c r="B72" s="521" t="s">
        <v>360</v>
      </c>
      <c r="C72" s="233" t="s">
        <v>15</v>
      </c>
      <c r="D72" s="210">
        <v>15</v>
      </c>
      <c r="E72" s="210"/>
      <c r="F72" s="403">
        <f t="shared" si="1"/>
        <v>0</v>
      </c>
      <c r="H72" s="149"/>
      <c r="I72" s="149"/>
      <c r="J72" s="149"/>
      <c r="K72" s="149"/>
      <c r="L72" s="149"/>
      <c r="M72" s="149"/>
      <c r="N72" s="149"/>
      <c r="O72" s="149"/>
    </row>
    <row r="73" spans="1:15" s="148" customFormat="1">
      <c r="A73" s="543"/>
      <c r="B73" s="231" t="s">
        <v>92</v>
      </c>
      <c r="C73" s="208"/>
      <c r="D73" s="210"/>
      <c r="E73" s="210"/>
      <c r="F73" s="403">
        <f t="shared" si="1"/>
        <v>0</v>
      </c>
      <c r="H73" s="149"/>
      <c r="I73" s="149"/>
      <c r="J73" s="149"/>
      <c r="K73" s="149"/>
      <c r="L73" s="149"/>
      <c r="M73" s="149"/>
      <c r="N73" s="149"/>
      <c r="O73" s="149"/>
    </row>
    <row r="74" spans="1:15" s="148" customFormat="1">
      <c r="A74" s="543"/>
      <c r="B74" s="231" t="s">
        <v>380</v>
      </c>
      <c r="C74" s="208" t="s">
        <v>7</v>
      </c>
      <c r="D74" s="210">
        <v>3</v>
      </c>
      <c r="E74" s="210"/>
      <c r="F74" s="403">
        <f t="shared" si="1"/>
        <v>0</v>
      </c>
      <c r="H74" s="149"/>
      <c r="I74" s="149"/>
      <c r="J74" s="149"/>
      <c r="K74" s="149"/>
      <c r="L74" s="149"/>
      <c r="M74" s="149"/>
      <c r="N74" s="149"/>
      <c r="O74" s="149"/>
    </row>
    <row r="75" spans="1:15" s="148" customFormat="1">
      <c r="A75" s="543"/>
      <c r="B75" s="231" t="s">
        <v>104</v>
      </c>
      <c r="C75" s="98" t="s">
        <v>7</v>
      </c>
      <c r="D75" s="100">
        <v>3</v>
      </c>
      <c r="E75" s="100"/>
      <c r="F75" s="403">
        <f t="shared" si="1"/>
        <v>0</v>
      </c>
      <c r="H75" s="149"/>
      <c r="I75" s="149"/>
      <c r="J75" s="149"/>
      <c r="K75" s="149"/>
      <c r="L75" s="149"/>
      <c r="M75" s="149"/>
      <c r="N75" s="149"/>
      <c r="O75" s="149"/>
    </row>
    <row r="76" spans="1:15" s="150" customFormat="1">
      <c r="A76" s="543"/>
      <c r="B76" s="231" t="s">
        <v>94</v>
      </c>
      <c r="C76" s="208" t="s">
        <v>7</v>
      </c>
      <c r="D76" s="210">
        <v>3</v>
      </c>
      <c r="E76" s="210"/>
      <c r="F76" s="403">
        <f t="shared" si="1"/>
        <v>0</v>
      </c>
      <c r="H76" s="151"/>
      <c r="I76" s="151"/>
      <c r="J76" s="151"/>
      <c r="K76" s="151"/>
      <c r="L76" s="151"/>
      <c r="M76" s="151"/>
      <c r="N76" s="151"/>
      <c r="O76" s="151"/>
    </row>
    <row r="77" spans="1:15" s="150" customFormat="1">
      <c r="A77" s="543"/>
      <c r="B77" s="100" t="s">
        <v>419</v>
      </c>
      <c r="C77" s="100" t="s">
        <v>411</v>
      </c>
      <c r="D77" s="100">
        <v>1</v>
      </c>
      <c r="E77" s="100"/>
      <c r="F77" s="100">
        <f t="shared" si="1"/>
        <v>0</v>
      </c>
      <c r="H77" s="151"/>
      <c r="I77" s="151"/>
      <c r="J77" s="151"/>
      <c r="K77" s="151"/>
      <c r="L77" s="151"/>
      <c r="M77" s="151"/>
      <c r="N77" s="151"/>
      <c r="O77" s="151"/>
    </row>
    <row r="78" spans="1:15" s="150" customFormat="1">
      <c r="A78" s="543"/>
      <c r="B78" s="100" t="s">
        <v>426</v>
      </c>
      <c r="C78" s="100" t="s">
        <v>7</v>
      </c>
      <c r="D78" s="100">
        <f t="shared" ref="D78" si="2">(0+1)</f>
        <v>1</v>
      </c>
      <c r="E78" s="100"/>
      <c r="F78" s="100">
        <f t="shared" si="1"/>
        <v>0</v>
      </c>
      <c r="H78" s="151"/>
      <c r="I78" s="151"/>
      <c r="J78" s="151"/>
      <c r="K78" s="151"/>
      <c r="L78" s="151"/>
      <c r="M78" s="151"/>
      <c r="N78" s="151"/>
      <c r="O78" s="151"/>
    </row>
    <row r="79" spans="1:15" s="150" customFormat="1">
      <c r="A79" s="543"/>
      <c r="B79" s="232" t="s">
        <v>95</v>
      </c>
      <c r="C79" s="208" t="s">
        <v>7</v>
      </c>
      <c r="D79" s="210">
        <v>3</v>
      </c>
      <c r="E79" s="210"/>
      <c r="F79" s="403">
        <f t="shared" si="1"/>
        <v>0</v>
      </c>
      <c r="G79" s="153"/>
      <c r="H79" s="151"/>
      <c r="I79" s="151"/>
      <c r="J79" s="151"/>
      <c r="K79" s="151"/>
      <c r="L79" s="151"/>
      <c r="M79" s="151"/>
      <c r="N79" s="151"/>
      <c r="O79" s="151"/>
    </row>
    <row r="80" spans="1:15" s="150" customFormat="1">
      <c r="A80" s="543"/>
      <c r="B80" s="232"/>
      <c r="C80" s="208"/>
      <c r="D80" s="210"/>
      <c r="E80" s="210"/>
      <c r="F80" s="403"/>
      <c r="G80" s="153"/>
      <c r="H80" s="151"/>
      <c r="I80" s="151"/>
      <c r="J80" s="151"/>
      <c r="K80" s="151"/>
      <c r="L80" s="151"/>
      <c r="M80" s="151"/>
      <c r="N80" s="151"/>
      <c r="O80" s="151"/>
    </row>
    <row r="81" spans="1:15" s="154" customFormat="1" ht="72">
      <c r="A81" s="96">
        <v>22</v>
      </c>
      <c r="B81" s="106" t="s">
        <v>383</v>
      </c>
      <c r="C81" s="75" t="s">
        <v>10</v>
      </c>
      <c r="D81" s="100">
        <v>1</v>
      </c>
      <c r="E81" s="100"/>
      <c r="F81" s="403">
        <f t="shared" si="1"/>
        <v>0</v>
      </c>
      <c r="H81" s="155"/>
      <c r="I81" s="155"/>
      <c r="J81" s="155"/>
      <c r="K81" s="155"/>
      <c r="L81" s="155"/>
      <c r="M81" s="155"/>
      <c r="N81" s="155"/>
      <c r="O81" s="155"/>
    </row>
    <row r="82" spans="1:15" s="154" customFormat="1" ht="60">
      <c r="A82" s="96">
        <v>23</v>
      </c>
      <c r="B82" s="231" t="s">
        <v>381</v>
      </c>
      <c r="C82" s="208" t="s">
        <v>10</v>
      </c>
      <c r="D82" s="210">
        <v>1</v>
      </c>
      <c r="E82" s="210"/>
      <c r="F82" s="403">
        <f t="shared" si="1"/>
        <v>0</v>
      </c>
      <c r="H82" s="155"/>
      <c r="I82" s="155"/>
      <c r="J82" s="155"/>
      <c r="K82" s="155"/>
      <c r="L82" s="155"/>
      <c r="M82" s="155"/>
      <c r="N82" s="155"/>
      <c r="O82" s="155"/>
    </row>
    <row r="83" spans="1:15" s="154" customFormat="1" ht="84">
      <c r="A83" s="96">
        <v>24</v>
      </c>
      <c r="B83" s="231" t="s">
        <v>382</v>
      </c>
      <c r="C83" s="208" t="s">
        <v>10</v>
      </c>
      <c r="D83" s="210">
        <v>1</v>
      </c>
      <c r="E83" s="210"/>
      <c r="F83" s="403">
        <f t="shared" si="1"/>
        <v>0</v>
      </c>
      <c r="H83" s="155"/>
      <c r="I83" s="155"/>
      <c r="J83" s="155"/>
      <c r="K83" s="155"/>
      <c r="L83" s="155"/>
      <c r="M83" s="155"/>
      <c r="N83" s="155"/>
      <c r="O83" s="155"/>
    </row>
    <row r="84" spans="1:15" s="154" customFormat="1" ht="24">
      <c r="A84" s="96">
        <v>25</v>
      </c>
      <c r="B84" s="520" t="s">
        <v>368</v>
      </c>
      <c r="C84" s="208" t="s">
        <v>10</v>
      </c>
      <c r="D84" s="210">
        <v>1</v>
      </c>
      <c r="E84" s="210"/>
      <c r="F84" s="403">
        <f t="shared" si="1"/>
        <v>0</v>
      </c>
      <c r="H84" s="155"/>
      <c r="I84" s="155"/>
      <c r="J84" s="155"/>
      <c r="K84" s="155"/>
      <c r="L84" s="155"/>
      <c r="M84" s="155"/>
      <c r="N84" s="155"/>
      <c r="O84" s="155"/>
    </row>
    <row r="85" spans="1:15" s="154" customFormat="1">
      <c r="A85" s="96">
        <v>26</v>
      </c>
      <c r="B85" s="544" t="s">
        <v>345</v>
      </c>
      <c r="C85" s="208" t="s">
        <v>10</v>
      </c>
      <c r="D85" s="210">
        <v>1</v>
      </c>
      <c r="E85" s="210"/>
      <c r="F85" s="403">
        <f t="shared" si="1"/>
        <v>0</v>
      </c>
      <c r="H85" s="155"/>
      <c r="I85" s="155"/>
      <c r="J85" s="155"/>
      <c r="K85" s="155"/>
      <c r="L85" s="155"/>
      <c r="M85" s="155"/>
      <c r="N85" s="155"/>
      <c r="O85" s="155"/>
    </row>
    <row r="86" spans="1:15" s="154" customFormat="1" ht="48">
      <c r="A86" s="96">
        <v>27</v>
      </c>
      <c r="B86" s="545" t="s">
        <v>369</v>
      </c>
      <c r="C86" s="208" t="s">
        <v>7</v>
      </c>
      <c r="D86" s="255">
        <v>1</v>
      </c>
      <c r="E86" s="210"/>
      <c r="F86" s="403">
        <f t="shared" si="1"/>
        <v>0</v>
      </c>
      <c r="H86" s="155"/>
      <c r="I86" s="155"/>
      <c r="J86" s="155"/>
      <c r="K86" s="155"/>
      <c r="L86" s="155"/>
      <c r="M86" s="155"/>
      <c r="N86" s="155"/>
      <c r="O86" s="155"/>
    </row>
    <row r="87" spans="1:15" s="154" customFormat="1" ht="24">
      <c r="A87" s="96">
        <v>28</v>
      </c>
      <c r="B87" s="411" t="s">
        <v>96</v>
      </c>
      <c r="C87" s="208" t="s">
        <v>10</v>
      </c>
      <c r="D87" s="210">
        <v>1</v>
      </c>
      <c r="E87" s="210"/>
      <c r="F87" s="403">
        <f t="shared" si="1"/>
        <v>0</v>
      </c>
      <c r="H87" s="155"/>
      <c r="I87" s="155"/>
      <c r="J87" s="155"/>
      <c r="K87" s="155"/>
      <c r="L87" s="155"/>
      <c r="M87" s="155"/>
      <c r="N87" s="155"/>
      <c r="O87" s="155"/>
    </row>
    <row r="88" spans="1:15" s="154" customFormat="1">
      <c r="A88" s="96">
        <v>29</v>
      </c>
      <c r="B88" s="520" t="s">
        <v>97</v>
      </c>
      <c r="C88" s="208" t="s">
        <v>10</v>
      </c>
      <c r="D88" s="210">
        <v>1</v>
      </c>
      <c r="E88" s="210"/>
      <c r="F88" s="403">
        <f t="shared" si="1"/>
        <v>0</v>
      </c>
      <c r="H88" s="155"/>
      <c r="I88" s="155"/>
      <c r="J88" s="155"/>
      <c r="K88" s="155"/>
      <c r="L88" s="155"/>
      <c r="M88" s="155"/>
      <c r="N88" s="155"/>
      <c r="O88" s="155"/>
    </row>
    <row r="89" spans="1:15" s="154" customFormat="1">
      <c r="A89" s="96">
        <v>28</v>
      </c>
      <c r="B89" s="520" t="s">
        <v>98</v>
      </c>
      <c r="C89" s="208" t="s">
        <v>23</v>
      </c>
      <c r="D89" s="210">
        <v>5</v>
      </c>
      <c r="E89" s="210"/>
      <c r="F89" s="502">
        <f>(SUM(F53:F88)*D89%)</f>
        <v>0</v>
      </c>
      <c r="H89" s="155"/>
      <c r="I89" s="155"/>
      <c r="J89" s="155"/>
      <c r="K89" s="155"/>
      <c r="L89" s="155"/>
      <c r="M89" s="155"/>
      <c r="N89" s="155"/>
      <c r="O89" s="155"/>
    </row>
    <row r="90" spans="1:15" s="154" customFormat="1">
      <c r="A90" s="96">
        <v>30</v>
      </c>
      <c r="B90" s="520" t="s">
        <v>370</v>
      </c>
      <c r="C90" s="208" t="s">
        <v>23</v>
      </c>
      <c r="D90" s="210">
        <v>5</v>
      </c>
      <c r="E90" s="210"/>
      <c r="F90" s="502">
        <f>(SUM(F53:F88)*D89%)</f>
        <v>0</v>
      </c>
      <c r="H90" s="155"/>
      <c r="I90" s="155"/>
      <c r="J90" s="155"/>
      <c r="K90" s="155"/>
      <c r="L90" s="155"/>
      <c r="M90" s="155"/>
      <c r="N90" s="155"/>
      <c r="O90" s="155"/>
    </row>
    <row r="91" spans="1:15" s="154" customFormat="1" ht="60">
      <c r="A91" s="96">
        <v>31</v>
      </c>
      <c r="B91" s="231" t="s">
        <v>99</v>
      </c>
      <c r="C91" s="208"/>
      <c r="D91" s="546"/>
      <c r="E91" s="546"/>
      <c r="F91" s="502"/>
      <c r="H91" s="155"/>
      <c r="I91" s="155"/>
      <c r="J91" s="155"/>
      <c r="K91" s="155"/>
      <c r="L91" s="155"/>
      <c r="M91" s="155"/>
      <c r="N91" s="155"/>
      <c r="O91" s="155"/>
    </row>
    <row r="92" spans="1:15" s="154" customFormat="1">
      <c r="A92" s="96"/>
      <c r="B92" s="100" t="s">
        <v>409</v>
      </c>
      <c r="C92" s="208" t="s">
        <v>23</v>
      </c>
      <c r="D92" s="546">
        <v>5</v>
      </c>
      <c r="E92" s="546"/>
      <c r="F92" s="502">
        <f>(SUM(F54:F88)*D92%)</f>
        <v>0</v>
      </c>
      <c r="H92" s="155"/>
      <c r="I92" s="155"/>
      <c r="J92" s="155"/>
      <c r="K92" s="155"/>
      <c r="L92" s="155"/>
      <c r="M92" s="155"/>
      <c r="N92" s="155"/>
      <c r="O92" s="155"/>
    </row>
    <row r="93" spans="1:15" s="249" customFormat="1">
      <c r="A93" s="96"/>
      <c r="B93" s="100" t="s">
        <v>371</v>
      </c>
      <c r="C93" s="208" t="s">
        <v>23</v>
      </c>
      <c r="D93" s="546">
        <v>5</v>
      </c>
      <c r="E93" s="546"/>
      <c r="F93" s="502">
        <f>(SUM(F53:F90)*D93%)</f>
        <v>0</v>
      </c>
    </row>
    <row r="94" spans="1:15" s="249" customFormat="1">
      <c r="A94" s="96">
        <v>32</v>
      </c>
      <c r="B94" s="520" t="s">
        <v>24</v>
      </c>
      <c r="C94" s="208" t="s">
        <v>23</v>
      </c>
      <c r="D94" s="210">
        <v>5</v>
      </c>
      <c r="E94" s="210"/>
      <c r="F94" s="502">
        <f>(SUM(F52:F88)*D94%)</f>
        <v>0</v>
      </c>
    </row>
    <row r="95" spans="1:15" s="249" customFormat="1">
      <c r="A95" s="96"/>
      <c r="B95" s="580" t="s">
        <v>102</v>
      </c>
      <c r="C95" s="581"/>
      <c r="D95" s="582"/>
      <c r="E95" s="583"/>
      <c r="F95" s="583">
        <f>SUM(F53:F94)</f>
        <v>0</v>
      </c>
    </row>
    <row r="96" spans="1:15" s="55" customFormat="1">
      <c r="A96" s="96"/>
      <c r="B96" s="157"/>
      <c r="C96" s="208"/>
      <c r="D96" s="210"/>
      <c r="E96" s="246"/>
      <c r="F96" s="246"/>
      <c r="H96" s="56"/>
      <c r="I96" s="56"/>
      <c r="J96" s="56"/>
      <c r="K96" s="56"/>
      <c r="L96" s="56"/>
      <c r="M96" s="56"/>
      <c r="N96" s="56"/>
      <c r="O96" s="56"/>
    </row>
    <row r="97" spans="1:15" s="55" customFormat="1">
      <c r="A97" s="96"/>
      <c r="B97" s="157"/>
      <c r="C97" s="208"/>
      <c r="D97" s="210"/>
      <c r="E97" s="246"/>
      <c r="F97" s="246"/>
      <c r="H97" s="56"/>
      <c r="I97" s="56"/>
      <c r="J97" s="56"/>
      <c r="K97" s="56"/>
      <c r="L97" s="56"/>
      <c r="M97" s="56"/>
      <c r="N97" s="56"/>
      <c r="O97" s="56"/>
    </row>
    <row r="98" spans="1:15" s="55" customFormat="1">
      <c r="A98" s="96"/>
      <c r="B98" s="157"/>
      <c r="C98" s="208"/>
      <c r="D98" s="210"/>
      <c r="E98" s="246"/>
      <c r="F98" s="246"/>
      <c r="H98" s="56"/>
      <c r="I98" s="56"/>
      <c r="J98" s="56"/>
      <c r="K98" s="56"/>
      <c r="L98" s="56"/>
      <c r="M98" s="56"/>
      <c r="N98" s="56"/>
      <c r="O98" s="56"/>
    </row>
    <row r="99" spans="1:15" s="55" customFormat="1">
      <c r="A99" s="96"/>
      <c r="B99" s="141"/>
      <c r="C99" s="98"/>
      <c r="D99" s="142"/>
      <c r="E99" s="191"/>
      <c r="F99" s="246"/>
      <c r="H99" s="56"/>
      <c r="I99" s="56"/>
      <c r="J99" s="56"/>
      <c r="K99" s="56"/>
      <c r="L99" s="56"/>
      <c r="M99" s="56"/>
      <c r="N99" s="56"/>
      <c r="O99" s="56"/>
    </row>
    <row r="100" spans="1:15" s="55" customFormat="1">
      <c r="A100" s="96"/>
      <c r="B100" s="141"/>
      <c r="C100" s="98"/>
      <c r="D100" s="142"/>
      <c r="E100" s="191"/>
      <c r="F100" s="246"/>
      <c r="H100" s="56"/>
      <c r="I100" s="56"/>
      <c r="J100" s="56"/>
      <c r="K100" s="56"/>
      <c r="L100" s="56"/>
      <c r="M100" s="56"/>
      <c r="N100" s="56"/>
      <c r="O100" s="56"/>
    </row>
    <row r="101" spans="1:15" s="55" customFormat="1">
      <c r="A101" s="96"/>
      <c r="B101" s="141"/>
      <c r="C101" s="98"/>
      <c r="D101" s="142"/>
      <c r="E101" s="191"/>
      <c r="F101" s="246"/>
      <c r="H101" s="56"/>
      <c r="I101" s="56"/>
      <c r="J101" s="56"/>
      <c r="K101" s="56"/>
      <c r="L101" s="56"/>
      <c r="M101" s="56"/>
      <c r="N101" s="56"/>
      <c r="O101" s="56"/>
    </row>
    <row r="102" spans="1:15" s="55" customFormat="1">
      <c r="A102" s="96"/>
      <c r="B102" s="157"/>
      <c r="C102" s="208"/>
      <c r="D102" s="210"/>
      <c r="E102" s="246"/>
      <c r="F102" s="246"/>
      <c r="H102" s="56"/>
      <c r="I102" s="56"/>
      <c r="J102" s="56"/>
      <c r="K102" s="56"/>
      <c r="L102" s="56"/>
      <c r="M102" s="56"/>
      <c r="N102" s="56"/>
      <c r="O102" s="56"/>
    </row>
    <row r="103" spans="1:15" s="55" customFormat="1">
      <c r="A103" s="567"/>
      <c r="B103" s="568"/>
      <c r="C103" s="557"/>
      <c r="D103" s="558"/>
      <c r="E103" s="559"/>
      <c r="F103" s="247"/>
      <c r="H103" s="56"/>
      <c r="I103" s="56"/>
      <c r="J103" s="56"/>
      <c r="K103" s="56"/>
      <c r="L103" s="56"/>
      <c r="M103" s="56"/>
      <c r="N103" s="56"/>
      <c r="O103" s="56"/>
    </row>
    <row r="104" spans="1:15" s="55" customFormat="1">
      <c r="A104" s="96"/>
      <c r="B104" s="157"/>
      <c r="C104" s="208"/>
      <c r="D104" s="210"/>
      <c r="E104" s="246"/>
      <c r="F104" s="246"/>
      <c r="H104" s="56"/>
      <c r="I104" s="56"/>
      <c r="J104" s="56"/>
      <c r="K104" s="56"/>
      <c r="L104" s="56"/>
      <c r="M104" s="56"/>
      <c r="N104" s="56"/>
      <c r="O104" s="56"/>
    </row>
    <row r="105" spans="1:15" s="55" customFormat="1">
      <c r="A105" s="161"/>
      <c r="B105" s="64"/>
      <c r="C105" s="199"/>
      <c r="D105" s="235"/>
      <c r="E105" s="569"/>
      <c r="F105" s="248"/>
      <c r="H105" s="56"/>
      <c r="I105" s="56"/>
      <c r="J105" s="56"/>
      <c r="K105" s="56"/>
      <c r="L105" s="56"/>
      <c r="M105" s="56"/>
      <c r="N105" s="56"/>
      <c r="O105" s="56"/>
    </row>
    <row r="106" spans="1:15">
      <c r="A106" s="161"/>
      <c r="B106" s="64"/>
      <c r="C106" s="199"/>
      <c r="D106" s="235"/>
      <c r="E106" s="248"/>
      <c r="F106" s="248"/>
      <c r="H106" s="55"/>
    </row>
    <row r="107" spans="1:15">
      <c r="A107" s="161"/>
      <c r="B107" s="64"/>
      <c r="C107" s="199"/>
      <c r="D107" s="235"/>
      <c r="E107" s="248"/>
      <c r="F107" s="248"/>
      <c r="H107" s="55"/>
    </row>
    <row r="108" spans="1:15">
      <c r="A108" s="161"/>
      <c r="B108" s="64"/>
      <c r="C108" s="199"/>
      <c r="D108" s="235"/>
      <c r="E108" s="248"/>
      <c r="F108" s="248"/>
      <c r="H108" s="55"/>
    </row>
    <row r="109" spans="1:15">
      <c r="A109" s="161"/>
      <c r="B109" s="64"/>
      <c r="C109" s="199"/>
      <c r="D109" s="235"/>
      <c r="E109" s="248"/>
      <c r="F109" s="248"/>
      <c r="H109" s="55"/>
    </row>
    <row r="110" spans="1:15">
      <c r="A110" s="161"/>
      <c r="B110" s="64"/>
      <c r="C110" s="199"/>
      <c r="D110" s="235"/>
      <c r="E110" s="248"/>
      <c r="F110" s="248"/>
      <c r="H110" s="55"/>
    </row>
    <row r="111" spans="1:15">
      <c r="A111" s="161"/>
      <c r="B111" s="64"/>
      <c r="C111" s="199"/>
      <c r="D111" s="235"/>
      <c r="E111" s="248"/>
      <c r="F111" s="248"/>
      <c r="H111" s="55"/>
    </row>
    <row r="112" spans="1:15">
      <c r="A112" s="161"/>
      <c r="B112" s="64"/>
      <c r="C112" s="199"/>
      <c r="D112" s="235"/>
      <c r="E112" s="248"/>
      <c r="F112" s="248"/>
      <c r="H112" s="55"/>
    </row>
    <row r="113" spans="1:15">
      <c r="A113" s="161"/>
      <c r="B113" s="64"/>
      <c r="C113" s="199"/>
      <c r="D113" s="235"/>
      <c r="E113" s="248"/>
      <c r="F113" s="248"/>
      <c r="H113" s="55"/>
    </row>
    <row r="114" spans="1:15">
      <c r="A114" s="161"/>
      <c r="B114" s="64"/>
      <c r="C114" s="199"/>
      <c r="D114" s="235"/>
      <c r="E114" s="248"/>
      <c r="F114" s="248"/>
      <c r="H114" s="55"/>
    </row>
    <row r="115" spans="1:15">
      <c r="A115" s="161"/>
      <c r="B115" s="64"/>
      <c r="C115" s="199"/>
      <c r="D115" s="235"/>
      <c r="E115" s="248"/>
      <c r="F115" s="248"/>
      <c r="H115" s="55"/>
    </row>
    <row r="116" spans="1:15">
      <c r="A116" s="161"/>
      <c r="B116" s="64"/>
      <c r="C116" s="199"/>
      <c r="D116" s="235"/>
      <c r="E116" s="248"/>
      <c r="F116" s="248"/>
    </row>
    <row r="117" spans="1:15">
      <c r="A117" s="161"/>
      <c r="B117" s="64"/>
      <c r="C117" s="199"/>
      <c r="D117" s="235"/>
      <c r="E117" s="248"/>
      <c r="F117" s="248"/>
    </row>
    <row r="118" spans="1:15">
      <c r="A118" s="161"/>
      <c r="B118" s="64"/>
      <c r="C118" s="199"/>
      <c r="D118" s="235"/>
      <c r="E118" s="248"/>
      <c r="F118" s="248"/>
    </row>
    <row r="119" spans="1:15" s="60" customFormat="1">
      <c r="A119" s="161"/>
      <c r="B119" s="64"/>
      <c r="C119" s="199"/>
      <c r="D119" s="235"/>
      <c r="E119" s="248"/>
      <c r="F119" s="248"/>
      <c r="G119" s="55"/>
      <c r="I119" s="56"/>
      <c r="J119" s="56"/>
      <c r="K119" s="56"/>
      <c r="L119" s="56"/>
      <c r="M119" s="56"/>
      <c r="N119" s="56"/>
      <c r="O119" s="56"/>
    </row>
    <row r="120" spans="1:15">
      <c r="A120" s="161"/>
      <c r="B120" s="64"/>
      <c r="C120" s="199"/>
      <c r="D120" s="235"/>
      <c r="E120" s="248"/>
      <c r="F120" s="248"/>
    </row>
    <row r="121" spans="1:15">
      <c r="A121" s="161"/>
      <c r="B121" s="64"/>
      <c r="C121" s="199"/>
      <c r="D121" s="235"/>
      <c r="E121" s="248"/>
      <c r="F121" s="248"/>
      <c r="I121" s="60"/>
      <c r="M121" s="60"/>
      <c r="N121" s="60"/>
      <c r="O121" s="60"/>
    </row>
    <row r="123" spans="1:15">
      <c r="J123" s="60"/>
      <c r="K123" s="60"/>
      <c r="L123" s="60"/>
    </row>
    <row r="129" spans="1:15" s="60" customFormat="1">
      <c r="A129" s="54"/>
      <c r="B129" s="57"/>
      <c r="C129" s="196"/>
      <c r="D129" s="234"/>
      <c r="E129" s="237"/>
      <c r="F129" s="237"/>
      <c r="G129" s="55"/>
      <c r="I129" s="56"/>
      <c r="J129" s="56"/>
      <c r="K129" s="56"/>
      <c r="L129" s="56"/>
      <c r="M129" s="56"/>
      <c r="N129" s="56"/>
      <c r="O129" s="56"/>
    </row>
    <row r="131" spans="1:15">
      <c r="I131" s="60"/>
      <c r="M131" s="60"/>
      <c r="N131" s="60"/>
      <c r="O131" s="60"/>
    </row>
    <row r="132" spans="1:15" s="60" customFormat="1">
      <c r="A132" s="54"/>
      <c r="B132" s="57"/>
      <c r="C132" s="196"/>
      <c r="D132" s="234"/>
      <c r="E132" s="237"/>
      <c r="F132" s="237"/>
      <c r="G132" s="55"/>
      <c r="I132" s="56"/>
      <c r="J132" s="56"/>
      <c r="K132" s="56"/>
      <c r="L132" s="56"/>
      <c r="M132" s="56"/>
      <c r="N132" s="56"/>
      <c r="O132" s="56"/>
    </row>
    <row r="133" spans="1:15">
      <c r="J133" s="60"/>
      <c r="K133" s="60"/>
      <c r="L133" s="60"/>
    </row>
    <row r="134" spans="1:15">
      <c r="I134" s="60"/>
      <c r="M134" s="60"/>
      <c r="N134" s="60"/>
      <c r="O134" s="60"/>
    </row>
    <row r="136" spans="1:15">
      <c r="J136" s="60"/>
      <c r="K136" s="60"/>
      <c r="L136" s="60"/>
    </row>
    <row r="155" spans="7:7">
      <c r="G155" s="163"/>
    </row>
    <row r="158" spans="7:7">
      <c r="G158" s="163"/>
    </row>
  </sheetData>
  <mergeCells count="12">
    <mergeCell ref="B50:F50"/>
    <mergeCell ref="B14:F14"/>
    <mergeCell ref="B15:F15"/>
    <mergeCell ref="B16:F16"/>
    <mergeCell ref="B18:F18"/>
    <mergeCell ref="B20:F20"/>
    <mergeCell ref="B40:F40"/>
    <mergeCell ref="B13:F13"/>
    <mergeCell ref="B3:F3"/>
    <mergeCell ref="B7:F7"/>
    <mergeCell ref="B11:F11"/>
    <mergeCell ref="B12:F12"/>
  </mergeCells>
  <pageMargins left="0.98425196850393704" right="0.59055118110236227" top="0.59055118110236227" bottom="0.78740157480314965" header="0.51181102362204722" footer="0.51181102362204722"/>
  <pageSetup paperSize="9" scale="85" orientation="portrait" r:id="rId1"/>
  <headerFooter alignWithMargins="0">
    <oddFooter>&amp;L2161-2/2: Projektantski popis del&amp;R&amp;P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D21" sqref="D21"/>
    </sheetView>
  </sheetViews>
  <sheetFormatPr defaultColWidth="9.140625" defaultRowHeight="12.75"/>
  <cols>
    <col min="1" max="1" width="118.5703125" style="10" customWidth="1"/>
    <col min="2" max="16384" width="9.140625" style="10"/>
  </cols>
  <sheetData>
    <row r="1" spans="1:1">
      <c r="A1" s="10" t="s">
        <v>237</v>
      </c>
    </row>
    <row r="2" spans="1:1">
      <c r="A2" s="268" t="s">
        <v>245</v>
      </c>
    </row>
    <row r="3" spans="1:1">
      <c r="A3" s="268" t="s">
        <v>246</v>
      </c>
    </row>
    <row r="4" spans="1:1">
      <c r="A4" s="268" t="s">
        <v>247</v>
      </c>
    </row>
    <row r="5" spans="1:1">
      <c r="A5" s="268" t="s">
        <v>248</v>
      </c>
    </row>
    <row r="6" spans="1:1">
      <c r="A6" s="268" t="s">
        <v>249</v>
      </c>
    </row>
    <row r="7" spans="1:1" ht="38.25">
      <c r="A7" s="268" t="s">
        <v>250</v>
      </c>
    </row>
    <row r="8" spans="1:1" ht="25.5">
      <c r="A8" s="268" t="s">
        <v>251</v>
      </c>
    </row>
    <row r="9" spans="1:1" ht="25.5">
      <c r="A9" s="268" t="s">
        <v>252</v>
      </c>
    </row>
    <row r="10" spans="1:1">
      <c r="A10" s="268" t="s">
        <v>253</v>
      </c>
    </row>
    <row r="11" spans="1:1">
      <c r="A11" s="268" t="s">
        <v>254</v>
      </c>
    </row>
    <row r="12" spans="1:1" ht="25.5">
      <c r="A12" s="268" t="s">
        <v>255</v>
      </c>
    </row>
    <row r="13" spans="1:1" ht="38.25">
      <c r="A13" s="268" t="s">
        <v>256</v>
      </c>
    </row>
    <row r="14" spans="1:1">
      <c r="A14" s="268" t="s">
        <v>257</v>
      </c>
    </row>
    <row r="15" spans="1:1" ht="25.5">
      <c r="A15" s="268" t="s">
        <v>258</v>
      </c>
    </row>
    <row r="16" spans="1:1">
      <c r="A16" s="268" t="s">
        <v>267</v>
      </c>
    </row>
    <row r="17" spans="1:1">
      <c r="A17" s="268" t="s">
        <v>276</v>
      </c>
    </row>
    <row r="18" spans="1:1">
      <c r="A18" s="268" t="s">
        <v>268</v>
      </c>
    </row>
    <row r="19" spans="1:1">
      <c r="A19" s="268" t="s">
        <v>269</v>
      </c>
    </row>
    <row r="20" spans="1:1">
      <c r="A20" s="268" t="s">
        <v>259</v>
      </c>
    </row>
    <row r="21" spans="1:1">
      <c r="A21" s="268" t="s">
        <v>260</v>
      </c>
    </row>
    <row r="22" spans="1:1">
      <c r="A22" s="268" t="s">
        <v>270</v>
      </c>
    </row>
    <row r="23" spans="1:1">
      <c r="A23" s="268" t="s">
        <v>271</v>
      </c>
    </row>
    <row r="24" spans="1:1">
      <c r="A24" s="268" t="s">
        <v>272</v>
      </c>
    </row>
    <row r="25" spans="1:1" ht="48" customHeight="1">
      <c r="A25" s="268" t="s">
        <v>273</v>
      </c>
    </row>
    <row r="26" spans="1:1" ht="53.25" customHeight="1">
      <c r="A26" s="268" t="s">
        <v>274</v>
      </c>
    </row>
    <row r="27" spans="1:1">
      <c r="A27" s="268" t="s">
        <v>275</v>
      </c>
    </row>
    <row r="28" spans="1:1">
      <c r="A28" s="268" t="s">
        <v>261</v>
      </c>
    </row>
    <row r="29" spans="1:1">
      <c r="A29" s="268" t="s">
        <v>262</v>
      </c>
    </row>
    <row r="30" spans="1:1">
      <c r="A30" s="268" t="s">
        <v>263</v>
      </c>
    </row>
    <row r="31" spans="1:1">
      <c r="A31" s="268" t="s">
        <v>264</v>
      </c>
    </row>
    <row r="32" spans="1:1">
      <c r="A32" s="268" t="s">
        <v>265</v>
      </c>
    </row>
    <row r="33" spans="1:1">
      <c r="A33" s="268" t="s">
        <v>266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opLeftCell="A145" zoomScale="115" zoomScaleNormal="115" zoomScaleSheetLayoutView="115" zoomScalePageLayoutView="85" workbookViewId="0">
      <selection activeCell="F144" sqref="F144:F146"/>
    </sheetView>
  </sheetViews>
  <sheetFormatPr defaultRowHeight="12.75"/>
  <cols>
    <col min="1" max="1" width="9.140625" style="383"/>
    <col min="2" max="2" width="9.140625" style="384"/>
    <col min="3" max="3" width="41.7109375" style="385" customWidth="1"/>
    <col min="4" max="4" width="2.42578125" style="385" customWidth="1"/>
    <col min="5" max="5" width="10" style="10" customWidth="1"/>
    <col min="6" max="6" width="10" style="386" customWidth="1"/>
    <col min="7" max="7" width="12.5703125" style="387" bestFit="1" customWidth="1"/>
    <col min="8" max="8" width="9.140625" style="10"/>
    <col min="9" max="9" width="11.28515625" style="331" bestFit="1" customWidth="1"/>
    <col min="10" max="17" width="9.140625" style="331"/>
    <col min="18" max="258" width="9.140625" style="10"/>
    <col min="259" max="259" width="41.7109375" style="10" customWidth="1"/>
    <col min="260" max="260" width="2.42578125" style="10" customWidth="1"/>
    <col min="261" max="262" width="10" style="10" customWidth="1"/>
    <col min="263" max="263" width="12.5703125" style="10" bestFit="1" customWidth="1"/>
    <col min="264" max="264" width="9.140625" style="10"/>
    <col min="265" max="265" width="11.28515625" style="10" bestFit="1" customWidth="1"/>
    <col min="266" max="514" width="9.140625" style="10"/>
    <col min="515" max="515" width="41.7109375" style="10" customWidth="1"/>
    <col min="516" max="516" width="2.42578125" style="10" customWidth="1"/>
    <col min="517" max="518" width="10" style="10" customWidth="1"/>
    <col min="519" max="519" width="12.5703125" style="10" bestFit="1" customWidth="1"/>
    <col min="520" max="520" width="9.140625" style="10"/>
    <col min="521" max="521" width="11.28515625" style="10" bestFit="1" customWidth="1"/>
    <col min="522" max="770" width="9.140625" style="10"/>
    <col min="771" max="771" width="41.7109375" style="10" customWidth="1"/>
    <col min="772" max="772" width="2.42578125" style="10" customWidth="1"/>
    <col min="773" max="774" width="10" style="10" customWidth="1"/>
    <col min="775" max="775" width="12.5703125" style="10" bestFit="1" customWidth="1"/>
    <col min="776" max="776" width="9.140625" style="10"/>
    <col min="777" max="777" width="11.28515625" style="10" bestFit="1" customWidth="1"/>
    <col min="778" max="1026" width="9.140625" style="10"/>
    <col min="1027" max="1027" width="41.7109375" style="10" customWidth="1"/>
    <col min="1028" max="1028" width="2.42578125" style="10" customWidth="1"/>
    <col min="1029" max="1030" width="10" style="10" customWidth="1"/>
    <col min="1031" max="1031" width="12.5703125" style="10" bestFit="1" customWidth="1"/>
    <col min="1032" max="1032" width="9.140625" style="10"/>
    <col min="1033" max="1033" width="11.28515625" style="10" bestFit="1" customWidth="1"/>
    <col min="1034" max="1282" width="9.140625" style="10"/>
    <col min="1283" max="1283" width="41.7109375" style="10" customWidth="1"/>
    <col min="1284" max="1284" width="2.42578125" style="10" customWidth="1"/>
    <col min="1285" max="1286" width="10" style="10" customWidth="1"/>
    <col min="1287" max="1287" width="12.5703125" style="10" bestFit="1" customWidth="1"/>
    <col min="1288" max="1288" width="9.140625" style="10"/>
    <col min="1289" max="1289" width="11.28515625" style="10" bestFit="1" customWidth="1"/>
    <col min="1290" max="1538" width="9.140625" style="10"/>
    <col min="1539" max="1539" width="41.7109375" style="10" customWidth="1"/>
    <col min="1540" max="1540" width="2.42578125" style="10" customWidth="1"/>
    <col min="1541" max="1542" width="10" style="10" customWidth="1"/>
    <col min="1543" max="1543" width="12.5703125" style="10" bestFit="1" customWidth="1"/>
    <col min="1544" max="1544" width="9.140625" style="10"/>
    <col min="1545" max="1545" width="11.28515625" style="10" bestFit="1" customWidth="1"/>
    <col min="1546" max="1794" width="9.140625" style="10"/>
    <col min="1795" max="1795" width="41.7109375" style="10" customWidth="1"/>
    <col min="1796" max="1796" width="2.42578125" style="10" customWidth="1"/>
    <col min="1797" max="1798" width="10" style="10" customWidth="1"/>
    <col min="1799" max="1799" width="12.5703125" style="10" bestFit="1" customWidth="1"/>
    <col min="1800" max="1800" width="9.140625" style="10"/>
    <col min="1801" max="1801" width="11.28515625" style="10" bestFit="1" customWidth="1"/>
    <col min="1802" max="2050" width="9.140625" style="10"/>
    <col min="2051" max="2051" width="41.7109375" style="10" customWidth="1"/>
    <col min="2052" max="2052" width="2.42578125" style="10" customWidth="1"/>
    <col min="2053" max="2054" width="10" style="10" customWidth="1"/>
    <col min="2055" max="2055" width="12.5703125" style="10" bestFit="1" customWidth="1"/>
    <col min="2056" max="2056" width="9.140625" style="10"/>
    <col min="2057" max="2057" width="11.28515625" style="10" bestFit="1" customWidth="1"/>
    <col min="2058" max="2306" width="9.140625" style="10"/>
    <col min="2307" max="2307" width="41.7109375" style="10" customWidth="1"/>
    <col min="2308" max="2308" width="2.42578125" style="10" customWidth="1"/>
    <col min="2309" max="2310" width="10" style="10" customWidth="1"/>
    <col min="2311" max="2311" width="12.5703125" style="10" bestFit="1" customWidth="1"/>
    <col min="2312" max="2312" width="9.140625" style="10"/>
    <col min="2313" max="2313" width="11.28515625" style="10" bestFit="1" customWidth="1"/>
    <col min="2314" max="2562" width="9.140625" style="10"/>
    <col min="2563" max="2563" width="41.7109375" style="10" customWidth="1"/>
    <col min="2564" max="2564" width="2.42578125" style="10" customWidth="1"/>
    <col min="2565" max="2566" width="10" style="10" customWidth="1"/>
    <col min="2567" max="2567" width="12.5703125" style="10" bestFit="1" customWidth="1"/>
    <col min="2568" max="2568" width="9.140625" style="10"/>
    <col min="2569" max="2569" width="11.28515625" style="10" bestFit="1" customWidth="1"/>
    <col min="2570" max="2818" width="9.140625" style="10"/>
    <col min="2819" max="2819" width="41.7109375" style="10" customWidth="1"/>
    <col min="2820" max="2820" width="2.42578125" style="10" customWidth="1"/>
    <col min="2821" max="2822" width="10" style="10" customWidth="1"/>
    <col min="2823" max="2823" width="12.5703125" style="10" bestFit="1" customWidth="1"/>
    <col min="2824" max="2824" width="9.140625" style="10"/>
    <col min="2825" max="2825" width="11.28515625" style="10" bestFit="1" customWidth="1"/>
    <col min="2826" max="3074" width="9.140625" style="10"/>
    <col min="3075" max="3075" width="41.7109375" style="10" customWidth="1"/>
    <col min="3076" max="3076" width="2.42578125" style="10" customWidth="1"/>
    <col min="3077" max="3078" width="10" style="10" customWidth="1"/>
    <col min="3079" max="3079" width="12.5703125" style="10" bestFit="1" customWidth="1"/>
    <col min="3080" max="3080" width="9.140625" style="10"/>
    <col min="3081" max="3081" width="11.28515625" style="10" bestFit="1" customWidth="1"/>
    <col min="3082" max="3330" width="9.140625" style="10"/>
    <col min="3331" max="3331" width="41.7109375" style="10" customWidth="1"/>
    <col min="3332" max="3332" width="2.42578125" style="10" customWidth="1"/>
    <col min="3333" max="3334" width="10" style="10" customWidth="1"/>
    <col min="3335" max="3335" width="12.5703125" style="10" bestFit="1" customWidth="1"/>
    <col min="3336" max="3336" width="9.140625" style="10"/>
    <col min="3337" max="3337" width="11.28515625" style="10" bestFit="1" customWidth="1"/>
    <col min="3338" max="3586" width="9.140625" style="10"/>
    <col min="3587" max="3587" width="41.7109375" style="10" customWidth="1"/>
    <col min="3588" max="3588" width="2.42578125" style="10" customWidth="1"/>
    <col min="3589" max="3590" width="10" style="10" customWidth="1"/>
    <col min="3591" max="3591" width="12.5703125" style="10" bestFit="1" customWidth="1"/>
    <col min="3592" max="3592" width="9.140625" style="10"/>
    <col min="3593" max="3593" width="11.28515625" style="10" bestFit="1" customWidth="1"/>
    <col min="3594" max="3842" width="9.140625" style="10"/>
    <col min="3843" max="3843" width="41.7109375" style="10" customWidth="1"/>
    <col min="3844" max="3844" width="2.42578125" style="10" customWidth="1"/>
    <col min="3845" max="3846" width="10" style="10" customWidth="1"/>
    <col min="3847" max="3847" width="12.5703125" style="10" bestFit="1" customWidth="1"/>
    <col min="3848" max="3848" width="9.140625" style="10"/>
    <col min="3849" max="3849" width="11.28515625" style="10" bestFit="1" customWidth="1"/>
    <col min="3850" max="4098" width="9.140625" style="10"/>
    <col min="4099" max="4099" width="41.7109375" style="10" customWidth="1"/>
    <col min="4100" max="4100" width="2.42578125" style="10" customWidth="1"/>
    <col min="4101" max="4102" width="10" style="10" customWidth="1"/>
    <col min="4103" max="4103" width="12.5703125" style="10" bestFit="1" customWidth="1"/>
    <col min="4104" max="4104" width="9.140625" style="10"/>
    <col min="4105" max="4105" width="11.28515625" style="10" bestFit="1" customWidth="1"/>
    <col min="4106" max="4354" width="9.140625" style="10"/>
    <col min="4355" max="4355" width="41.7109375" style="10" customWidth="1"/>
    <col min="4356" max="4356" width="2.42578125" style="10" customWidth="1"/>
    <col min="4357" max="4358" width="10" style="10" customWidth="1"/>
    <col min="4359" max="4359" width="12.5703125" style="10" bestFit="1" customWidth="1"/>
    <col min="4360" max="4360" width="9.140625" style="10"/>
    <col min="4361" max="4361" width="11.28515625" style="10" bestFit="1" customWidth="1"/>
    <col min="4362" max="4610" width="9.140625" style="10"/>
    <col min="4611" max="4611" width="41.7109375" style="10" customWidth="1"/>
    <col min="4612" max="4612" width="2.42578125" style="10" customWidth="1"/>
    <col min="4613" max="4614" width="10" style="10" customWidth="1"/>
    <col min="4615" max="4615" width="12.5703125" style="10" bestFit="1" customWidth="1"/>
    <col min="4616" max="4616" width="9.140625" style="10"/>
    <col min="4617" max="4617" width="11.28515625" style="10" bestFit="1" customWidth="1"/>
    <col min="4618" max="4866" width="9.140625" style="10"/>
    <col min="4867" max="4867" width="41.7109375" style="10" customWidth="1"/>
    <col min="4868" max="4868" width="2.42578125" style="10" customWidth="1"/>
    <col min="4869" max="4870" width="10" style="10" customWidth="1"/>
    <col min="4871" max="4871" width="12.5703125" style="10" bestFit="1" customWidth="1"/>
    <col min="4872" max="4872" width="9.140625" style="10"/>
    <col min="4873" max="4873" width="11.28515625" style="10" bestFit="1" customWidth="1"/>
    <col min="4874" max="5122" width="9.140625" style="10"/>
    <col min="5123" max="5123" width="41.7109375" style="10" customWidth="1"/>
    <col min="5124" max="5124" width="2.42578125" style="10" customWidth="1"/>
    <col min="5125" max="5126" width="10" style="10" customWidth="1"/>
    <col min="5127" max="5127" width="12.5703125" style="10" bestFit="1" customWidth="1"/>
    <col min="5128" max="5128" width="9.140625" style="10"/>
    <col min="5129" max="5129" width="11.28515625" style="10" bestFit="1" customWidth="1"/>
    <col min="5130" max="5378" width="9.140625" style="10"/>
    <col min="5379" max="5379" width="41.7109375" style="10" customWidth="1"/>
    <col min="5380" max="5380" width="2.42578125" style="10" customWidth="1"/>
    <col min="5381" max="5382" width="10" style="10" customWidth="1"/>
    <col min="5383" max="5383" width="12.5703125" style="10" bestFit="1" customWidth="1"/>
    <col min="5384" max="5384" width="9.140625" style="10"/>
    <col min="5385" max="5385" width="11.28515625" style="10" bestFit="1" customWidth="1"/>
    <col min="5386" max="5634" width="9.140625" style="10"/>
    <col min="5635" max="5635" width="41.7109375" style="10" customWidth="1"/>
    <col min="5636" max="5636" width="2.42578125" style="10" customWidth="1"/>
    <col min="5637" max="5638" width="10" style="10" customWidth="1"/>
    <col min="5639" max="5639" width="12.5703125" style="10" bestFit="1" customWidth="1"/>
    <col min="5640" max="5640" width="9.140625" style="10"/>
    <col min="5641" max="5641" width="11.28515625" style="10" bestFit="1" customWidth="1"/>
    <col min="5642" max="5890" width="9.140625" style="10"/>
    <col min="5891" max="5891" width="41.7109375" style="10" customWidth="1"/>
    <col min="5892" max="5892" width="2.42578125" style="10" customWidth="1"/>
    <col min="5893" max="5894" width="10" style="10" customWidth="1"/>
    <col min="5895" max="5895" width="12.5703125" style="10" bestFit="1" customWidth="1"/>
    <col min="5896" max="5896" width="9.140625" style="10"/>
    <col min="5897" max="5897" width="11.28515625" style="10" bestFit="1" customWidth="1"/>
    <col min="5898" max="6146" width="9.140625" style="10"/>
    <col min="6147" max="6147" width="41.7109375" style="10" customWidth="1"/>
    <col min="6148" max="6148" width="2.42578125" style="10" customWidth="1"/>
    <col min="6149" max="6150" width="10" style="10" customWidth="1"/>
    <col min="6151" max="6151" width="12.5703125" style="10" bestFit="1" customWidth="1"/>
    <col min="6152" max="6152" width="9.140625" style="10"/>
    <col min="6153" max="6153" width="11.28515625" style="10" bestFit="1" customWidth="1"/>
    <col min="6154" max="6402" width="9.140625" style="10"/>
    <col min="6403" max="6403" width="41.7109375" style="10" customWidth="1"/>
    <col min="6404" max="6404" width="2.42578125" style="10" customWidth="1"/>
    <col min="6405" max="6406" width="10" style="10" customWidth="1"/>
    <col min="6407" max="6407" width="12.5703125" style="10" bestFit="1" customWidth="1"/>
    <col min="6408" max="6408" width="9.140625" style="10"/>
    <col min="6409" max="6409" width="11.28515625" style="10" bestFit="1" customWidth="1"/>
    <col min="6410" max="6658" width="9.140625" style="10"/>
    <col min="6659" max="6659" width="41.7109375" style="10" customWidth="1"/>
    <col min="6660" max="6660" width="2.42578125" style="10" customWidth="1"/>
    <col min="6661" max="6662" width="10" style="10" customWidth="1"/>
    <col min="6663" max="6663" width="12.5703125" style="10" bestFit="1" customWidth="1"/>
    <col min="6664" max="6664" width="9.140625" style="10"/>
    <col min="6665" max="6665" width="11.28515625" style="10" bestFit="1" customWidth="1"/>
    <col min="6666" max="6914" width="9.140625" style="10"/>
    <col min="6915" max="6915" width="41.7109375" style="10" customWidth="1"/>
    <col min="6916" max="6916" width="2.42578125" style="10" customWidth="1"/>
    <col min="6917" max="6918" width="10" style="10" customWidth="1"/>
    <col min="6919" max="6919" width="12.5703125" style="10" bestFit="1" customWidth="1"/>
    <col min="6920" max="6920" width="9.140625" style="10"/>
    <col min="6921" max="6921" width="11.28515625" style="10" bestFit="1" customWidth="1"/>
    <col min="6922" max="7170" width="9.140625" style="10"/>
    <col min="7171" max="7171" width="41.7109375" style="10" customWidth="1"/>
    <col min="7172" max="7172" width="2.42578125" style="10" customWidth="1"/>
    <col min="7173" max="7174" width="10" style="10" customWidth="1"/>
    <col min="7175" max="7175" width="12.5703125" style="10" bestFit="1" customWidth="1"/>
    <col min="7176" max="7176" width="9.140625" style="10"/>
    <col min="7177" max="7177" width="11.28515625" style="10" bestFit="1" customWidth="1"/>
    <col min="7178" max="7426" width="9.140625" style="10"/>
    <col min="7427" max="7427" width="41.7109375" style="10" customWidth="1"/>
    <col min="7428" max="7428" width="2.42578125" style="10" customWidth="1"/>
    <col min="7429" max="7430" width="10" style="10" customWidth="1"/>
    <col min="7431" max="7431" width="12.5703125" style="10" bestFit="1" customWidth="1"/>
    <col min="7432" max="7432" width="9.140625" style="10"/>
    <col min="7433" max="7433" width="11.28515625" style="10" bestFit="1" customWidth="1"/>
    <col min="7434" max="7682" width="9.140625" style="10"/>
    <col min="7683" max="7683" width="41.7109375" style="10" customWidth="1"/>
    <col min="7684" max="7684" width="2.42578125" style="10" customWidth="1"/>
    <col min="7685" max="7686" width="10" style="10" customWidth="1"/>
    <col min="7687" max="7687" width="12.5703125" style="10" bestFit="1" customWidth="1"/>
    <col min="7688" max="7688" width="9.140625" style="10"/>
    <col min="7689" max="7689" width="11.28515625" style="10" bestFit="1" customWidth="1"/>
    <col min="7690" max="7938" width="9.140625" style="10"/>
    <col min="7939" max="7939" width="41.7109375" style="10" customWidth="1"/>
    <col min="7940" max="7940" width="2.42578125" style="10" customWidth="1"/>
    <col min="7941" max="7942" width="10" style="10" customWidth="1"/>
    <col min="7943" max="7943" width="12.5703125" style="10" bestFit="1" customWidth="1"/>
    <col min="7944" max="7944" width="9.140625" style="10"/>
    <col min="7945" max="7945" width="11.28515625" style="10" bestFit="1" customWidth="1"/>
    <col min="7946" max="8194" width="9.140625" style="10"/>
    <col min="8195" max="8195" width="41.7109375" style="10" customWidth="1"/>
    <col min="8196" max="8196" width="2.42578125" style="10" customWidth="1"/>
    <col min="8197" max="8198" width="10" style="10" customWidth="1"/>
    <col min="8199" max="8199" width="12.5703125" style="10" bestFit="1" customWidth="1"/>
    <col min="8200" max="8200" width="9.140625" style="10"/>
    <col min="8201" max="8201" width="11.28515625" style="10" bestFit="1" customWidth="1"/>
    <col min="8202" max="8450" width="9.140625" style="10"/>
    <col min="8451" max="8451" width="41.7109375" style="10" customWidth="1"/>
    <col min="8452" max="8452" width="2.42578125" style="10" customWidth="1"/>
    <col min="8453" max="8454" width="10" style="10" customWidth="1"/>
    <col min="8455" max="8455" width="12.5703125" style="10" bestFit="1" customWidth="1"/>
    <col min="8456" max="8456" width="9.140625" style="10"/>
    <col min="8457" max="8457" width="11.28515625" style="10" bestFit="1" customWidth="1"/>
    <col min="8458" max="8706" width="9.140625" style="10"/>
    <col min="8707" max="8707" width="41.7109375" style="10" customWidth="1"/>
    <col min="8708" max="8708" width="2.42578125" style="10" customWidth="1"/>
    <col min="8709" max="8710" width="10" style="10" customWidth="1"/>
    <col min="8711" max="8711" width="12.5703125" style="10" bestFit="1" customWidth="1"/>
    <col min="8712" max="8712" width="9.140625" style="10"/>
    <col min="8713" max="8713" width="11.28515625" style="10" bestFit="1" customWidth="1"/>
    <col min="8714" max="8962" width="9.140625" style="10"/>
    <col min="8963" max="8963" width="41.7109375" style="10" customWidth="1"/>
    <col min="8964" max="8964" width="2.42578125" style="10" customWidth="1"/>
    <col min="8965" max="8966" width="10" style="10" customWidth="1"/>
    <col min="8967" max="8967" width="12.5703125" style="10" bestFit="1" customWidth="1"/>
    <col min="8968" max="8968" width="9.140625" style="10"/>
    <col min="8969" max="8969" width="11.28515625" style="10" bestFit="1" customWidth="1"/>
    <col min="8970" max="9218" width="9.140625" style="10"/>
    <col min="9219" max="9219" width="41.7109375" style="10" customWidth="1"/>
    <col min="9220" max="9220" width="2.42578125" style="10" customWidth="1"/>
    <col min="9221" max="9222" width="10" style="10" customWidth="1"/>
    <col min="9223" max="9223" width="12.5703125" style="10" bestFit="1" customWidth="1"/>
    <col min="9224" max="9224" width="9.140625" style="10"/>
    <col min="9225" max="9225" width="11.28515625" style="10" bestFit="1" customWidth="1"/>
    <col min="9226" max="9474" width="9.140625" style="10"/>
    <col min="9475" max="9475" width="41.7109375" style="10" customWidth="1"/>
    <col min="9476" max="9476" width="2.42578125" style="10" customWidth="1"/>
    <col min="9477" max="9478" width="10" style="10" customWidth="1"/>
    <col min="9479" max="9479" width="12.5703125" style="10" bestFit="1" customWidth="1"/>
    <col min="9480" max="9480" width="9.140625" style="10"/>
    <col min="9481" max="9481" width="11.28515625" style="10" bestFit="1" customWidth="1"/>
    <col min="9482" max="9730" width="9.140625" style="10"/>
    <col min="9731" max="9731" width="41.7109375" style="10" customWidth="1"/>
    <col min="9732" max="9732" width="2.42578125" style="10" customWidth="1"/>
    <col min="9733" max="9734" width="10" style="10" customWidth="1"/>
    <col min="9735" max="9735" width="12.5703125" style="10" bestFit="1" customWidth="1"/>
    <col min="9736" max="9736" width="9.140625" style="10"/>
    <col min="9737" max="9737" width="11.28515625" style="10" bestFit="1" customWidth="1"/>
    <col min="9738" max="9986" width="9.140625" style="10"/>
    <col min="9987" max="9987" width="41.7109375" style="10" customWidth="1"/>
    <col min="9988" max="9988" width="2.42578125" style="10" customWidth="1"/>
    <col min="9989" max="9990" width="10" style="10" customWidth="1"/>
    <col min="9991" max="9991" width="12.5703125" style="10" bestFit="1" customWidth="1"/>
    <col min="9992" max="9992" width="9.140625" style="10"/>
    <col min="9993" max="9993" width="11.28515625" style="10" bestFit="1" customWidth="1"/>
    <col min="9994" max="10242" width="9.140625" style="10"/>
    <col min="10243" max="10243" width="41.7109375" style="10" customWidth="1"/>
    <col min="10244" max="10244" width="2.42578125" style="10" customWidth="1"/>
    <col min="10245" max="10246" width="10" style="10" customWidth="1"/>
    <col min="10247" max="10247" width="12.5703125" style="10" bestFit="1" customWidth="1"/>
    <col min="10248" max="10248" width="9.140625" style="10"/>
    <col min="10249" max="10249" width="11.28515625" style="10" bestFit="1" customWidth="1"/>
    <col min="10250" max="10498" width="9.140625" style="10"/>
    <col min="10499" max="10499" width="41.7109375" style="10" customWidth="1"/>
    <col min="10500" max="10500" width="2.42578125" style="10" customWidth="1"/>
    <col min="10501" max="10502" width="10" style="10" customWidth="1"/>
    <col min="10503" max="10503" width="12.5703125" style="10" bestFit="1" customWidth="1"/>
    <col min="10504" max="10504" width="9.140625" style="10"/>
    <col min="10505" max="10505" width="11.28515625" style="10" bestFit="1" customWidth="1"/>
    <col min="10506" max="10754" width="9.140625" style="10"/>
    <col min="10755" max="10755" width="41.7109375" style="10" customWidth="1"/>
    <col min="10756" max="10756" width="2.42578125" style="10" customWidth="1"/>
    <col min="10757" max="10758" width="10" style="10" customWidth="1"/>
    <col min="10759" max="10759" width="12.5703125" style="10" bestFit="1" customWidth="1"/>
    <col min="10760" max="10760" width="9.140625" style="10"/>
    <col min="10761" max="10761" width="11.28515625" style="10" bestFit="1" customWidth="1"/>
    <col min="10762" max="11010" width="9.140625" style="10"/>
    <col min="11011" max="11011" width="41.7109375" style="10" customWidth="1"/>
    <col min="11012" max="11012" width="2.42578125" style="10" customWidth="1"/>
    <col min="11013" max="11014" width="10" style="10" customWidth="1"/>
    <col min="11015" max="11015" width="12.5703125" style="10" bestFit="1" customWidth="1"/>
    <col min="11016" max="11016" width="9.140625" style="10"/>
    <col min="11017" max="11017" width="11.28515625" style="10" bestFit="1" customWidth="1"/>
    <col min="11018" max="11266" width="9.140625" style="10"/>
    <col min="11267" max="11267" width="41.7109375" style="10" customWidth="1"/>
    <col min="11268" max="11268" width="2.42578125" style="10" customWidth="1"/>
    <col min="11269" max="11270" width="10" style="10" customWidth="1"/>
    <col min="11271" max="11271" width="12.5703125" style="10" bestFit="1" customWidth="1"/>
    <col min="11272" max="11272" width="9.140625" style="10"/>
    <col min="11273" max="11273" width="11.28515625" style="10" bestFit="1" customWidth="1"/>
    <col min="11274" max="11522" width="9.140625" style="10"/>
    <col min="11523" max="11523" width="41.7109375" style="10" customWidth="1"/>
    <col min="11524" max="11524" width="2.42578125" style="10" customWidth="1"/>
    <col min="11525" max="11526" width="10" style="10" customWidth="1"/>
    <col min="11527" max="11527" width="12.5703125" style="10" bestFit="1" customWidth="1"/>
    <col min="11528" max="11528" width="9.140625" style="10"/>
    <col min="11529" max="11529" width="11.28515625" style="10" bestFit="1" customWidth="1"/>
    <col min="11530" max="11778" width="9.140625" style="10"/>
    <col min="11779" max="11779" width="41.7109375" style="10" customWidth="1"/>
    <col min="11780" max="11780" width="2.42578125" style="10" customWidth="1"/>
    <col min="11781" max="11782" width="10" style="10" customWidth="1"/>
    <col min="11783" max="11783" width="12.5703125" style="10" bestFit="1" customWidth="1"/>
    <col min="11784" max="11784" width="9.140625" style="10"/>
    <col min="11785" max="11785" width="11.28515625" style="10" bestFit="1" customWidth="1"/>
    <col min="11786" max="12034" width="9.140625" style="10"/>
    <col min="12035" max="12035" width="41.7109375" style="10" customWidth="1"/>
    <col min="12036" max="12036" width="2.42578125" style="10" customWidth="1"/>
    <col min="12037" max="12038" width="10" style="10" customWidth="1"/>
    <col min="12039" max="12039" width="12.5703125" style="10" bestFit="1" customWidth="1"/>
    <col min="12040" max="12040" width="9.140625" style="10"/>
    <col min="12041" max="12041" width="11.28515625" style="10" bestFit="1" customWidth="1"/>
    <col min="12042" max="12290" width="9.140625" style="10"/>
    <col min="12291" max="12291" width="41.7109375" style="10" customWidth="1"/>
    <col min="12292" max="12292" width="2.42578125" style="10" customWidth="1"/>
    <col min="12293" max="12294" width="10" style="10" customWidth="1"/>
    <col min="12295" max="12295" width="12.5703125" style="10" bestFit="1" customWidth="1"/>
    <col min="12296" max="12296" width="9.140625" style="10"/>
    <col min="12297" max="12297" width="11.28515625" style="10" bestFit="1" customWidth="1"/>
    <col min="12298" max="12546" width="9.140625" style="10"/>
    <col min="12547" max="12547" width="41.7109375" style="10" customWidth="1"/>
    <col min="12548" max="12548" width="2.42578125" style="10" customWidth="1"/>
    <col min="12549" max="12550" width="10" style="10" customWidth="1"/>
    <col min="12551" max="12551" width="12.5703125" style="10" bestFit="1" customWidth="1"/>
    <col min="12552" max="12552" width="9.140625" style="10"/>
    <col min="12553" max="12553" width="11.28515625" style="10" bestFit="1" customWidth="1"/>
    <col min="12554" max="12802" width="9.140625" style="10"/>
    <col min="12803" max="12803" width="41.7109375" style="10" customWidth="1"/>
    <col min="12804" max="12804" width="2.42578125" style="10" customWidth="1"/>
    <col min="12805" max="12806" width="10" style="10" customWidth="1"/>
    <col min="12807" max="12807" width="12.5703125" style="10" bestFit="1" customWidth="1"/>
    <col min="12808" max="12808" width="9.140625" style="10"/>
    <col min="12809" max="12809" width="11.28515625" style="10" bestFit="1" customWidth="1"/>
    <col min="12810" max="13058" width="9.140625" style="10"/>
    <col min="13059" max="13059" width="41.7109375" style="10" customWidth="1"/>
    <col min="13060" max="13060" width="2.42578125" style="10" customWidth="1"/>
    <col min="13061" max="13062" width="10" style="10" customWidth="1"/>
    <col min="13063" max="13063" width="12.5703125" style="10" bestFit="1" customWidth="1"/>
    <col min="13064" max="13064" width="9.140625" style="10"/>
    <col min="13065" max="13065" width="11.28515625" style="10" bestFit="1" customWidth="1"/>
    <col min="13066" max="13314" width="9.140625" style="10"/>
    <col min="13315" max="13315" width="41.7109375" style="10" customWidth="1"/>
    <col min="13316" max="13316" width="2.42578125" style="10" customWidth="1"/>
    <col min="13317" max="13318" width="10" style="10" customWidth="1"/>
    <col min="13319" max="13319" width="12.5703125" style="10" bestFit="1" customWidth="1"/>
    <col min="13320" max="13320" width="9.140625" style="10"/>
    <col min="13321" max="13321" width="11.28515625" style="10" bestFit="1" customWidth="1"/>
    <col min="13322" max="13570" width="9.140625" style="10"/>
    <col min="13571" max="13571" width="41.7109375" style="10" customWidth="1"/>
    <col min="13572" max="13572" width="2.42578125" style="10" customWidth="1"/>
    <col min="13573" max="13574" width="10" style="10" customWidth="1"/>
    <col min="13575" max="13575" width="12.5703125" style="10" bestFit="1" customWidth="1"/>
    <col min="13576" max="13576" width="9.140625" style="10"/>
    <col min="13577" max="13577" width="11.28515625" style="10" bestFit="1" customWidth="1"/>
    <col min="13578" max="13826" width="9.140625" style="10"/>
    <col min="13827" max="13827" width="41.7109375" style="10" customWidth="1"/>
    <col min="13828" max="13828" width="2.42578125" style="10" customWidth="1"/>
    <col min="13829" max="13830" width="10" style="10" customWidth="1"/>
    <col min="13831" max="13831" width="12.5703125" style="10" bestFit="1" customWidth="1"/>
    <col min="13832" max="13832" width="9.140625" style="10"/>
    <col min="13833" max="13833" width="11.28515625" style="10" bestFit="1" customWidth="1"/>
    <col min="13834" max="14082" width="9.140625" style="10"/>
    <col min="14083" max="14083" width="41.7109375" style="10" customWidth="1"/>
    <col min="14084" max="14084" width="2.42578125" style="10" customWidth="1"/>
    <col min="14085" max="14086" width="10" style="10" customWidth="1"/>
    <col min="14087" max="14087" width="12.5703125" style="10" bestFit="1" customWidth="1"/>
    <col min="14088" max="14088" width="9.140625" style="10"/>
    <col min="14089" max="14089" width="11.28515625" style="10" bestFit="1" customWidth="1"/>
    <col min="14090" max="14338" width="9.140625" style="10"/>
    <col min="14339" max="14339" width="41.7109375" style="10" customWidth="1"/>
    <col min="14340" max="14340" width="2.42578125" style="10" customWidth="1"/>
    <col min="14341" max="14342" width="10" style="10" customWidth="1"/>
    <col min="14343" max="14343" width="12.5703125" style="10" bestFit="1" customWidth="1"/>
    <col min="14344" max="14344" width="9.140625" style="10"/>
    <col min="14345" max="14345" width="11.28515625" style="10" bestFit="1" customWidth="1"/>
    <col min="14346" max="14594" width="9.140625" style="10"/>
    <col min="14595" max="14595" width="41.7109375" style="10" customWidth="1"/>
    <col min="14596" max="14596" width="2.42578125" style="10" customWidth="1"/>
    <col min="14597" max="14598" width="10" style="10" customWidth="1"/>
    <col min="14599" max="14599" width="12.5703125" style="10" bestFit="1" customWidth="1"/>
    <col min="14600" max="14600" width="9.140625" style="10"/>
    <col min="14601" max="14601" width="11.28515625" style="10" bestFit="1" customWidth="1"/>
    <col min="14602" max="14850" width="9.140625" style="10"/>
    <col min="14851" max="14851" width="41.7109375" style="10" customWidth="1"/>
    <col min="14852" max="14852" width="2.42578125" style="10" customWidth="1"/>
    <col min="14853" max="14854" width="10" style="10" customWidth="1"/>
    <col min="14855" max="14855" width="12.5703125" style="10" bestFit="1" customWidth="1"/>
    <col min="14856" max="14856" width="9.140625" style="10"/>
    <col min="14857" max="14857" width="11.28515625" style="10" bestFit="1" customWidth="1"/>
    <col min="14858" max="15106" width="9.140625" style="10"/>
    <col min="15107" max="15107" width="41.7109375" style="10" customWidth="1"/>
    <col min="15108" max="15108" width="2.42578125" style="10" customWidth="1"/>
    <col min="15109" max="15110" width="10" style="10" customWidth="1"/>
    <col min="15111" max="15111" width="12.5703125" style="10" bestFit="1" customWidth="1"/>
    <col min="15112" max="15112" width="9.140625" style="10"/>
    <col min="15113" max="15113" width="11.28515625" style="10" bestFit="1" customWidth="1"/>
    <col min="15114" max="15362" width="9.140625" style="10"/>
    <col min="15363" max="15363" width="41.7109375" style="10" customWidth="1"/>
    <col min="15364" max="15364" width="2.42578125" style="10" customWidth="1"/>
    <col min="15365" max="15366" width="10" style="10" customWidth="1"/>
    <col min="15367" max="15367" width="12.5703125" style="10" bestFit="1" customWidth="1"/>
    <col min="15368" max="15368" width="9.140625" style="10"/>
    <col min="15369" max="15369" width="11.28515625" style="10" bestFit="1" customWidth="1"/>
    <col min="15370" max="15618" width="9.140625" style="10"/>
    <col min="15619" max="15619" width="41.7109375" style="10" customWidth="1"/>
    <col min="15620" max="15620" width="2.42578125" style="10" customWidth="1"/>
    <col min="15621" max="15622" width="10" style="10" customWidth="1"/>
    <col min="15623" max="15623" width="12.5703125" style="10" bestFit="1" customWidth="1"/>
    <col min="15624" max="15624" width="9.140625" style="10"/>
    <col min="15625" max="15625" width="11.28515625" style="10" bestFit="1" customWidth="1"/>
    <col min="15626" max="15874" width="9.140625" style="10"/>
    <col min="15875" max="15875" width="41.7109375" style="10" customWidth="1"/>
    <col min="15876" max="15876" width="2.42578125" style="10" customWidth="1"/>
    <col min="15877" max="15878" width="10" style="10" customWidth="1"/>
    <col min="15879" max="15879" width="12.5703125" style="10" bestFit="1" customWidth="1"/>
    <col min="15880" max="15880" width="9.140625" style="10"/>
    <col min="15881" max="15881" width="11.28515625" style="10" bestFit="1" customWidth="1"/>
    <col min="15882" max="16130" width="9.140625" style="10"/>
    <col min="16131" max="16131" width="41.7109375" style="10" customWidth="1"/>
    <col min="16132" max="16132" width="2.42578125" style="10" customWidth="1"/>
    <col min="16133" max="16134" width="10" style="10" customWidth="1"/>
    <col min="16135" max="16135" width="12.5703125" style="10" bestFit="1" customWidth="1"/>
    <col min="16136" max="16136" width="9.140625" style="10"/>
    <col min="16137" max="16137" width="11.28515625" style="10" bestFit="1" customWidth="1"/>
    <col min="16138" max="16384" width="9.140625" style="10"/>
  </cols>
  <sheetData>
    <row r="1" spans="1:17" s="274" customFormat="1">
      <c r="A1" s="269"/>
      <c r="B1" s="270"/>
      <c r="C1" s="271"/>
      <c r="D1" s="271"/>
      <c r="E1" s="272"/>
      <c r="F1" s="273"/>
      <c r="G1" s="273"/>
      <c r="I1" s="275"/>
      <c r="J1" s="275"/>
      <c r="K1" s="275"/>
      <c r="L1" s="275"/>
      <c r="M1" s="275"/>
      <c r="N1" s="275"/>
      <c r="O1" s="275"/>
      <c r="P1" s="275"/>
      <c r="Q1" s="275"/>
    </row>
    <row r="2" spans="1:17" s="274" customFormat="1" ht="15">
      <c r="A2" s="276" t="s">
        <v>18</v>
      </c>
      <c r="B2" s="277" t="s">
        <v>119</v>
      </c>
      <c r="C2" s="278"/>
      <c r="D2" s="278"/>
      <c r="E2" s="279"/>
      <c r="F2" s="280"/>
      <c r="G2" s="281">
        <f>G4+G12+G19</f>
        <v>0</v>
      </c>
      <c r="H2" s="282"/>
      <c r="I2" s="283"/>
      <c r="J2" s="282"/>
      <c r="K2" s="283"/>
      <c r="L2" s="282"/>
      <c r="M2" s="283"/>
      <c r="N2" s="282"/>
      <c r="O2" s="283"/>
      <c r="P2" s="282"/>
      <c r="Q2" s="284"/>
    </row>
    <row r="3" spans="1:17" s="274" customFormat="1" ht="15">
      <c r="A3" s="276"/>
      <c r="B3" s="277"/>
      <c r="C3" s="278"/>
      <c r="D3" s="278"/>
      <c r="E3" s="279"/>
      <c r="F3" s="280"/>
      <c r="G3" s="285"/>
      <c r="H3" s="282"/>
      <c r="I3" s="283"/>
      <c r="J3" s="282"/>
      <c r="K3" s="283"/>
      <c r="L3" s="282"/>
      <c r="M3" s="283"/>
      <c r="N3" s="282"/>
      <c r="O3" s="283"/>
      <c r="P3" s="282"/>
      <c r="Q3" s="284"/>
    </row>
    <row r="4" spans="1:17" s="274" customFormat="1">
      <c r="A4" s="286" t="s">
        <v>213</v>
      </c>
      <c r="B4" s="287" t="s">
        <v>212</v>
      </c>
      <c r="C4" s="278"/>
      <c r="D4" s="278"/>
      <c r="E4" s="272"/>
      <c r="F4" s="288"/>
      <c r="G4" s="289">
        <f>SUM(G7:G10)</f>
        <v>0</v>
      </c>
      <c r="I4" s="275"/>
      <c r="J4" s="275"/>
      <c r="K4" s="275"/>
      <c r="L4" s="275"/>
      <c r="M4" s="275"/>
      <c r="N4" s="275"/>
      <c r="O4" s="275"/>
      <c r="P4" s="275"/>
      <c r="Q4" s="275"/>
    </row>
    <row r="5" spans="1:17" s="274" customFormat="1">
      <c r="A5" s="269"/>
      <c r="B5" s="270"/>
      <c r="C5" s="271"/>
      <c r="D5" s="271"/>
      <c r="E5" s="290"/>
      <c r="F5" s="291"/>
      <c r="G5" s="291"/>
      <c r="I5" s="275"/>
      <c r="J5" s="275"/>
      <c r="K5" s="275"/>
      <c r="L5" s="275"/>
      <c r="M5" s="275"/>
      <c r="N5" s="275"/>
      <c r="O5" s="275"/>
      <c r="P5" s="275"/>
      <c r="Q5" s="275"/>
    </row>
    <row r="6" spans="1:17" s="274" customFormat="1" ht="24">
      <c r="A6" s="292" t="s">
        <v>127</v>
      </c>
      <c r="B6" s="292" t="s">
        <v>126</v>
      </c>
      <c r="C6" s="292" t="s">
        <v>125</v>
      </c>
      <c r="D6" s="292"/>
      <c r="E6" s="293" t="s">
        <v>3</v>
      </c>
      <c r="F6" s="294" t="s">
        <v>124</v>
      </c>
      <c r="G6" s="294" t="s">
        <v>123</v>
      </c>
      <c r="I6" s="275"/>
      <c r="J6" s="275"/>
      <c r="K6" s="275"/>
      <c r="L6" s="275"/>
      <c r="M6" s="275"/>
      <c r="N6" s="275"/>
      <c r="O6" s="275"/>
      <c r="P6" s="275"/>
      <c r="Q6" s="275"/>
    </row>
    <row r="7" spans="1:17" s="303" customFormat="1" ht="24">
      <c r="A7" s="295" t="s">
        <v>211</v>
      </c>
      <c r="B7" s="296" t="s">
        <v>7</v>
      </c>
      <c r="C7" s="297" t="s">
        <v>210</v>
      </c>
      <c r="D7" s="297"/>
      <c r="E7" s="270" t="s">
        <v>214</v>
      </c>
      <c r="F7" s="291"/>
      <c r="G7" s="298">
        <f>E7*F7</f>
        <v>0</v>
      </c>
      <c r="H7" s="299"/>
      <c r="I7" s="300"/>
      <c r="J7" s="300"/>
      <c r="K7" s="300"/>
      <c r="L7" s="300"/>
      <c r="M7" s="300"/>
      <c r="N7" s="301"/>
      <c r="O7" s="301"/>
      <c r="P7" s="301"/>
      <c r="Q7" s="302"/>
    </row>
    <row r="8" spans="1:17" s="274" customFormat="1">
      <c r="A8" s="295" t="s">
        <v>122</v>
      </c>
      <c r="B8" s="296" t="s">
        <v>7</v>
      </c>
      <c r="C8" s="304" t="s">
        <v>209</v>
      </c>
      <c r="D8" s="304"/>
      <c r="E8" s="305">
        <v>14</v>
      </c>
      <c r="F8" s="291"/>
      <c r="G8" s="298">
        <f>E8*F8</f>
        <v>0</v>
      </c>
      <c r="H8" s="299"/>
      <c r="I8" s="306"/>
      <c r="J8" s="307"/>
      <c r="K8" s="307"/>
      <c r="L8" s="308"/>
      <c r="M8" s="307"/>
      <c r="N8" s="301"/>
      <c r="O8" s="301"/>
      <c r="P8" s="301"/>
      <c r="Q8" s="275"/>
    </row>
    <row r="9" spans="1:17" s="274" customFormat="1">
      <c r="A9" s="295" t="s">
        <v>122</v>
      </c>
      <c r="B9" s="296" t="s">
        <v>7</v>
      </c>
      <c r="C9" s="304" t="s">
        <v>277</v>
      </c>
      <c r="D9" s="304"/>
      <c r="E9" s="305">
        <v>6</v>
      </c>
      <c r="F9" s="291"/>
      <c r="G9" s="298">
        <f>E9*F9</f>
        <v>0</v>
      </c>
      <c r="H9" s="299"/>
      <c r="I9" s="306"/>
      <c r="J9" s="307"/>
      <c r="K9" s="308"/>
      <c r="L9" s="308"/>
      <c r="M9" s="308"/>
      <c r="N9" s="301"/>
      <c r="O9" s="301"/>
      <c r="P9" s="301"/>
      <c r="Q9" s="275"/>
    </row>
    <row r="10" spans="1:17" s="274" customFormat="1" ht="14.25">
      <c r="A10" s="295" t="s">
        <v>122</v>
      </c>
      <c r="B10" s="296" t="s">
        <v>129</v>
      </c>
      <c r="C10" s="304" t="s">
        <v>278</v>
      </c>
      <c r="D10" s="304"/>
      <c r="E10" s="305">
        <v>121</v>
      </c>
      <c r="F10" s="291"/>
      <c r="G10" s="298">
        <f>E10*F10</f>
        <v>0</v>
      </c>
      <c r="H10" s="299"/>
      <c r="I10" s="306"/>
      <c r="J10" s="307"/>
      <c r="K10" s="308"/>
      <c r="L10" s="308"/>
      <c r="M10" s="308"/>
      <c r="N10" s="308"/>
      <c r="O10" s="308"/>
      <c r="P10" s="308"/>
      <c r="Q10" s="275"/>
    </row>
    <row r="11" spans="1:17" s="274" customFormat="1">
      <c r="A11" s="269"/>
      <c r="B11" s="270"/>
      <c r="C11" s="271"/>
      <c r="D11" s="271"/>
      <c r="E11" s="290"/>
      <c r="F11" s="291"/>
      <c r="G11" s="291"/>
      <c r="I11" s="275"/>
      <c r="J11" s="275"/>
      <c r="K11" s="275"/>
      <c r="L11" s="275"/>
      <c r="M11" s="275"/>
      <c r="N11" s="275"/>
      <c r="O11" s="308"/>
      <c r="P11" s="308"/>
      <c r="Q11" s="275"/>
    </row>
    <row r="12" spans="1:17" s="274" customFormat="1">
      <c r="A12" s="286" t="s">
        <v>208</v>
      </c>
      <c r="B12" s="287" t="s">
        <v>207</v>
      </c>
      <c r="C12" s="278"/>
      <c r="D12" s="278"/>
      <c r="E12" s="309"/>
      <c r="F12" s="310"/>
      <c r="G12" s="289">
        <f>SUM(G15:G17)</f>
        <v>0</v>
      </c>
      <c r="I12" s="275"/>
      <c r="J12" s="275"/>
      <c r="K12" s="275"/>
      <c r="L12" s="275"/>
      <c r="M12" s="275"/>
      <c r="N12" s="275"/>
      <c r="O12" s="308"/>
      <c r="P12" s="308"/>
      <c r="Q12" s="275"/>
    </row>
    <row r="13" spans="1:17" s="274" customFormat="1">
      <c r="A13" s="286"/>
      <c r="B13" s="287"/>
      <c r="C13" s="278"/>
      <c r="D13" s="278"/>
      <c r="E13" s="309"/>
      <c r="F13" s="310"/>
      <c r="G13" s="285"/>
      <c r="I13" s="275"/>
      <c r="J13" s="275"/>
      <c r="K13" s="275"/>
      <c r="L13" s="275"/>
      <c r="M13" s="275"/>
      <c r="N13" s="275"/>
      <c r="O13" s="308"/>
      <c r="P13" s="308"/>
      <c r="Q13" s="275"/>
    </row>
    <row r="14" spans="1:17" s="274" customFormat="1" ht="24">
      <c r="A14" s="292" t="s">
        <v>127</v>
      </c>
      <c r="B14" s="292" t="s">
        <v>126</v>
      </c>
      <c r="C14" s="292" t="s">
        <v>125</v>
      </c>
      <c r="D14" s="292"/>
      <c r="E14" s="293" t="s">
        <v>3</v>
      </c>
      <c r="F14" s="294" t="s">
        <v>124</v>
      </c>
      <c r="G14" s="294" t="s">
        <v>123</v>
      </c>
      <c r="I14" s="275"/>
      <c r="J14" s="275"/>
      <c r="K14" s="275"/>
      <c r="L14" s="275"/>
      <c r="M14" s="275"/>
      <c r="N14" s="275"/>
      <c r="O14" s="308"/>
      <c r="P14" s="308"/>
      <c r="Q14" s="275"/>
    </row>
    <row r="15" spans="1:17" s="274" customFormat="1" ht="25.5" customHeight="1">
      <c r="A15" s="295" t="s">
        <v>206</v>
      </c>
      <c r="B15" s="295" t="s">
        <v>153</v>
      </c>
      <c r="C15" s="311" t="s">
        <v>279</v>
      </c>
      <c r="D15" s="311"/>
      <c r="E15" s="312">
        <v>567</v>
      </c>
      <c r="F15" s="298"/>
      <c r="G15" s="291">
        <f>E15*F15</f>
        <v>0</v>
      </c>
      <c r="H15" s="299"/>
      <c r="I15" s="306"/>
      <c r="J15" s="308"/>
      <c r="K15" s="308"/>
      <c r="L15" s="308"/>
      <c r="M15" s="307"/>
      <c r="N15" s="308"/>
      <c r="O15" s="308"/>
      <c r="P15" s="308"/>
      <c r="Q15" s="308"/>
    </row>
    <row r="16" spans="1:17" s="274" customFormat="1" ht="24">
      <c r="A16" s="313" t="s">
        <v>205</v>
      </c>
      <c r="B16" s="295" t="s">
        <v>129</v>
      </c>
      <c r="C16" s="311" t="s">
        <v>204</v>
      </c>
      <c r="D16" s="311"/>
      <c r="E16" s="314">
        <v>29</v>
      </c>
      <c r="F16" s="298"/>
      <c r="G16" s="291">
        <f>E16*F16</f>
        <v>0</v>
      </c>
      <c r="H16" s="299"/>
      <c r="I16" s="306"/>
      <c r="J16" s="307"/>
      <c r="K16" s="307"/>
      <c r="L16" s="308"/>
      <c r="M16" s="307"/>
      <c r="N16" s="308"/>
      <c r="O16" s="301"/>
      <c r="P16" s="301"/>
      <c r="Q16" s="308"/>
    </row>
    <row r="17" spans="1:17" s="303" customFormat="1" ht="25.5" customHeight="1">
      <c r="A17" s="296" t="s">
        <v>201</v>
      </c>
      <c r="B17" s="296" t="s">
        <v>136</v>
      </c>
      <c r="C17" s="304" t="s">
        <v>280</v>
      </c>
      <c r="D17" s="304"/>
      <c r="E17" s="270" t="s">
        <v>215</v>
      </c>
      <c r="F17" s="291"/>
      <c r="G17" s="315">
        <f>E17*F17</f>
        <v>0</v>
      </c>
      <c r="O17" s="316"/>
    </row>
    <row r="18" spans="1:17" s="274" customFormat="1">
      <c r="A18" s="269"/>
      <c r="B18" s="270"/>
      <c r="C18" s="271"/>
      <c r="D18" s="271"/>
      <c r="E18" s="290"/>
      <c r="F18" s="291"/>
      <c r="G18" s="298"/>
      <c r="H18" s="317"/>
      <c r="I18" s="308"/>
      <c r="J18" s="308"/>
      <c r="K18" s="308"/>
      <c r="L18" s="308"/>
      <c r="M18" s="308"/>
      <c r="N18" s="308"/>
      <c r="O18" s="275"/>
      <c r="P18" s="275"/>
      <c r="Q18" s="275"/>
    </row>
    <row r="19" spans="1:17" s="274" customFormat="1">
      <c r="A19" s="286" t="s">
        <v>281</v>
      </c>
      <c r="B19" s="287" t="s">
        <v>282</v>
      </c>
      <c r="C19" s="278"/>
      <c r="D19" s="278"/>
      <c r="E19" s="309"/>
      <c r="F19" s="310"/>
      <c r="G19" s="318">
        <f>SUM(G22)</f>
        <v>0</v>
      </c>
      <c r="H19" s="317"/>
      <c r="I19" s="308"/>
      <c r="J19" s="308"/>
      <c r="K19" s="308"/>
      <c r="L19" s="308"/>
      <c r="M19" s="308"/>
      <c r="N19" s="308"/>
      <c r="O19" s="275"/>
      <c r="P19" s="275"/>
      <c r="Q19" s="275"/>
    </row>
    <row r="20" spans="1:17" s="274" customFormat="1">
      <c r="A20" s="269"/>
      <c r="B20" s="270"/>
      <c r="C20" s="271"/>
      <c r="D20" s="271"/>
      <c r="E20" s="290"/>
      <c r="F20" s="291"/>
      <c r="G20" s="298"/>
      <c r="H20" s="317"/>
      <c r="I20" s="308"/>
      <c r="J20" s="308"/>
      <c r="K20" s="308"/>
      <c r="L20" s="308"/>
      <c r="M20" s="308"/>
      <c r="N20" s="308"/>
      <c r="O20" s="275"/>
      <c r="P20" s="275"/>
      <c r="Q20" s="275"/>
    </row>
    <row r="21" spans="1:17" s="274" customFormat="1" ht="24">
      <c r="A21" s="292" t="s">
        <v>127</v>
      </c>
      <c r="B21" s="292" t="s">
        <v>126</v>
      </c>
      <c r="C21" s="292" t="s">
        <v>125</v>
      </c>
      <c r="D21" s="292"/>
      <c r="E21" s="293" t="s">
        <v>3</v>
      </c>
      <c r="F21" s="294" t="s">
        <v>124</v>
      </c>
      <c r="G21" s="294" t="s">
        <v>123</v>
      </c>
      <c r="H21" s="317"/>
      <c r="I21" s="308"/>
      <c r="J21" s="308"/>
      <c r="K21" s="308"/>
      <c r="L21" s="308"/>
      <c r="M21" s="308"/>
      <c r="N21" s="308"/>
      <c r="O21" s="308"/>
      <c r="P21" s="308"/>
      <c r="Q21" s="308"/>
    </row>
    <row r="22" spans="1:17" s="303" customFormat="1" ht="36">
      <c r="A22" s="295" t="s">
        <v>122</v>
      </c>
      <c r="B22" s="295" t="s">
        <v>283</v>
      </c>
      <c r="C22" s="311" t="s">
        <v>284</v>
      </c>
      <c r="D22" s="311"/>
      <c r="E22" s="269" t="s">
        <v>285</v>
      </c>
      <c r="F22" s="298"/>
      <c r="G22" s="298">
        <f>F22*E22</f>
        <v>0</v>
      </c>
      <c r="H22" s="299"/>
      <c r="I22" s="300"/>
      <c r="J22" s="300"/>
      <c r="K22" s="300"/>
      <c r="L22" s="300"/>
      <c r="M22" s="300"/>
      <c r="N22" s="300"/>
      <c r="O22" s="300"/>
      <c r="P22" s="300"/>
      <c r="Q22" s="300"/>
    </row>
    <row r="23" spans="1:17" s="274" customFormat="1">
      <c r="A23" s="269"/>
      <c r="B23" s="269"/>
      <c r="C23" s="319"/>
      <c r="D23" s="319"/>
      <c r="E23" s="272"/>
      <c r="F23" s="298"/>
      <c r="G23" s="298"/>
      <c r="H23" s="317"/>
      <c r="I23" s="308"/>
      <c r="J23" s="308"/>
      <c r="K23" s="308"/>
      <c r="L23" s="308"/>
      <c r="M23" s="308"/>
      <c r="N23" s="308"/>
      <c r="O23" s="308"/>
      <c r="P23" s="308"/>
      <c r="Q23" s="308"/>
    </row>
    <row r="24" spans="1:17" s="274" customFormat="1">
      <c r="A24" s="269"/>
      <c r="B24" s="270"/>
      <c r="C24" s="271"/>
      <c r="D24" s="271"/>
      <c r="E24" s="290"/>
      <c r="F24" s="291"/>
      <c r="G24" s="298"/>
      <c r="H24" s="317"/>
      <c r="I24" s="308"/>
      <c r="J24" s="308"/>
      <c r="K24" s="308"/>
      <c r="L24" s="308"/>
      <c r="M24" s="308"/>
      <c r="N24" s="308"/>
      <c r="O24" s="275"/>
      <c r="P24" s="275"/>
      <c r="Q24" s="275"/>
    </row>
    <row r="25" spans="1:17" s="274" customFormat="1" ht="15">
      <c r="A25" s="276" t="s">
        <v>19</v>
      </c>
      <c r="B25" s="277" t="s">
        <v>118</v>
      </c>
      <c r="C25" s="278"/>
      <c r="D25" s="278"/>
      <c r="E25" s="279"/>
      <c r="F25" s="280"/>
      <c r="G25" s="281">
        <f>G27+G35+G40+G47+G53</f>
        <v>0</v>
      </c>
      <c r="H25" s="317"/>
      <c r="I25" s="308"/>
      <c r="J25" s="308"/>
      <c r="K25" s="308"/>
      <c r="L25" s="308"/>
      <c r="M25" s="308"/>
      <c r="N25" s="308"/>
      <c r="O25" s="275"/>
      <c r="P25" s="275"/>
      <c r="Q25" s="275"/>
    </row>
    <row r="26" spans="1:17" s="274" customFormat="1">
      <c r="A26" s="320"/>
      <c r="B26" s="321"/>
      <c r="C26" s="271"/>
      <c r="D26" s="271"/>
      <c r="E26" s="322"/>
      <c r="F26" s="323"/>
      <c r="G26" s="324"/>
      <c r="H26" s="317"/>
      <c r="I26" s="308"/>
      <c r="J26" s="308"/>
      <c r="K26" s="308"/>
      <c r="L26" s="308"/>
      <c r="M26" s="308"/>
      <c r="N26" s="308"/>
      <c r="O26" s="275"/>
      <c r="P26" s="275"/>
      <c r="Q26" s="275"/>
    </row>
    <row r="27" spans="1:17" s="274" customFormat="1">
      <c r="A27" s="286" t="s">
        <v>200</v>
      </c>
      <c r="B27" s="287" t="s">
        <v>199</v>
      </c>
      <c r="C27" s="278"/>
      <c r="D27" s="278"/>
      <c r="E27" s="309"/>
      <c r="F27" s="310"/>
      <c r="G27" s="318">
        <f>SUM(G30:G33)</f>
        <v>0</v>
      </c>
      <c r="H27" s="317"/>
      <c r="I27" s="308"/>
      <c r="J27" s="308"/>
      <c r="K27" s="308"/>
      <c r="L27" s="308"/>
      <c r="M27" s="308"/>
      <c r="N27" s="308"/>
      <c r="O27" s="275"/>
      <c r="P27" s="275"/>
      <c r="Q27" s="275"/>
    </row>
    <row r="28" spans="1:17" s="274" customFormat="1">
      <c r="A28" s="269"/>
      <c r="B28" s="270"/>
      <c r="C28" s="271"/>
      <c r="D28" s="271"/>
      <c r="E28" s="290"/>
      <c r="F28" s="291"/>
      <c r="G28" s="298"/>
      <c r="H28" s="317"/>
      <c r="I28" s="308"/>
      <c r="J28" s="308"/>
      <c r="K28" s="308"/>
      <c r="L28" s="308"/>
      <c r="M28" s="308"/>
      <c r="N28" s="308"/>
      <c r="O28" s="308"/>
      <c r="P28" s="275"/>
      <c r="Q28" s="275"/>
    </row>
    <row r="29" spans="1:17" s="274" customFormat="1" ht="24">
      <c r="A29" s="292" t="s">
        <v>127</v>
      </c>
      <c r="B29" s="292" t="s">
        <v>126</v>
      </c>
      <c r="C29" s="292" t="s">
        <v>125</v>
      </c>
      <c r="D29" s="292"/>
      <c r="E29" s="293" t="s">
        <v>3</v>
      </c>
      <c r="F29" s="294" t="s">
        <v>124</v>
      </c>
      <c r="G29" s="294" t="s">
        <v>123</v>
      </c>
      <c r="H29" s="317"/>
      <c r="I29" s="308"/>
      <c r="J29" s="308"/>
      <c r="K29" s="308"/>
      <c r="L29" s="308"/>
      <c r="M29" s="308"/>
      <c r="N29" s="308"/>
      <c r="O29" s="308"/>
      <c r="P29" s="275"/>
      <c r="Q29" s="275"/>
    </row>
    <row r="30" spans="1:17" s="274" customFormat="1" ht="24">
      <c r="A30" s="295" t="s">
        <v>198</v>
      </c>
      <c r="B30" s="296" t="s">
        <v>136</v>
      </c>
      <c r="C30" s="304" t="s">
        <v>197</v>
      </c>
      <c r="D30" s="304"/>
      <c r="E30" s="305">
        <v>41</v>
      </c>
      <c r="F30" s="325"/>
      <c r="G30" s="273">
        <f>F30*E30</f>
        <v>0</v>
      </c>
      <c r="H30" s="299"/>
      <c r="I30" s="306"/>
      <c r="J30" s="307"/>
      <c r="K30" s="307"/>
      <c r="L30" s="308"/>
      <c r="M30" s="326"/>
      <c r="N30" s="306"/>
      <c r="O30" s="308"/>
      <c r="P30" s="275"/>
      <c r="Q30" s="275"/>
    </row>
    <row r="31" spans="1:17" s="274" customFormat="1" ht="24">
      <c r="A31" s="295" t="s">
        <v>196</v>
      </c>
      <c r="B31" s="296" t="s">
        <v>136</v>
      </c>
      <c r="C31" s="304" t="s">
        <v>195</v>
      </c>
      <c r="D31" s="304"/>
      <c r="E31" s="305">
        <v>423</v>
      </c>
      <c r="F31" s="298"/>
      <c r="G31" s="273">
        <f>F31*E31</f>
        <v>0</v>
      </c>
      <c r="H31" s="299"/>
      <c r="I31" s="306"/>
      <c r="J31" s="307"/>
      <c r="K31" s="308"/>
      <c r="L31" s="308"/>
      <c r="M31" s="308"/>
      <c r="N31" s="308"/>
      <c r="O31" s="308"/>
      <c r="P31" s="308"/>
      <c r="Q31" s="308"/>
    </row>
    <row r="32" spans="1:17" s="303" customFormat="1" ht="59.25" customHeight="1">
      <c r="A32" s="313" t="s">
        <v>194</v>
      </c>
      <c r="B32" s="313" t="s">
        <v>136</v>
      </c>
      <c r="C32" s="327" t="s">
        <v>193</v>
      </c>
      <c r="D32" s="327"/>
      <c r="E32" s="269" t="s">
        <v>286</v>
      </c>
      <c r="F32" s="273"/>
      <c r="G32" s="273">
        <f>F32*E32</f>
        <v>0</v>
      </c>
      <c r="N32" s="328"/>
      <c r="O32" s="328"/>
      <c r="P32" s="306"/>
      <c r="Q32" s="300"/>
    </row>
    <row r="33" spans="1:17" s="274" customFormat="1" ht="24">
      <c r="A33" s="295" t="s">
        <v>192</v>
      </c>
      <c r="B33" s="296" t="s">
        <v>136</v>
      </c>
      <c r="C33" s="304" t="s">
        <v>191</v>
      </c>
      <c r="D33" s="304"/>
      <c r="E33" s="305">
        <v>4</v>
      </c>
      <c r="F33" s="298"/>
      <c r="G33" s="273">
        <f>F33*E33</f>
        <v>0</v>
      </c>
      <c r="H33" s="299"/>
      <c r="I33" s="308"/>
      <c r="J33" s="307"/>
      <c r="K33" s="308"/>
      <c r="L33" s="308"/>
      <c r="M33" s="308"/>
      <c r="N33" s="308"/>
      <c r="O33" s="275"/>
      <c r="P33" s="275"/>
      <c r="Q33" s="275"/>
    </row>
    <row r="34" spans="1:17">
      <c r="A34" s="269"/>
      <c r="B34" s="270"/>
      <c r="C34" s="271"/>
      <c r="D34" s="271"/>
      <c r="E34" s="290"/>
      <c r="F34" s="298"/>
      <c r="G34" s="298"/>
      <c r="H34" s="329"/>
      <c r="I34" s="330"/>
      <c r="J34" s="330"/>
      <c r="K34" s="330"/>
      <c r="L34" s="330"/>
      <c r="M34" s="330"/>
      <c r="N34" s="330"/>
    </row>
    <row r="35" spans="1:17">
      <c r="A35" s="286" t="s">
        <v>190</v>
      </c>
      <c r="B35" s="287" t="s">
        <v>189</v>
      </c>
      <c r="C35" s="278"/>
      <c r="D35" s="278"/>
      <c r="E35" s="309"/>
      <c r="F35" s="310"/>
      <c r="G35" s="318">
        <f>G38</f>
        <v>0</v>
      </c>
      <c r="H35" s="329"/>
      <c r="I35" s="330"/>
      <c r="J35" s="330"/>
      <c r="K35" s="330"/>
      <c r="L35" s="330"/>
      <c r="M35" s="330"/>
      <c r="N35" s="330"/>
    </row>
    <row r="36" spans="1:17">
      <c r="A36" s="269"/>
      <c r="B36" s="270"/>
      <c r="C36" s="271"/>
      <c r="D36" s="271"/>
      <c r="E36" s="290"/>
      <c r="F36" s="291"/>
      <c r="G36" s="298"/>
      <c r="H36" s="329"/>
      <c r="I36" s="330"/>
      <c r="J36" s="330"/>
      <c r="K36" s="330"/>
      <c r="L36" s="330"/>
      <c r="M36" s="330"/>
      <c r="N36" s="330"/>
      <c r="O36" s="330"/>
      <c r="P36" s="330"/>
    </row>
    <row r="37" spans="1:17" ht="24">
      <c r="A37" s="292" t="s">
        <v>127</v>
      </c>
      <c r="B37" s="292" t="s">
        <v>126</v>
      </c>
      <c r="C37" s="292" t="s">
        <v>125</v>
      </c>
      <c r="D37" s="292"/>
      <c r="E37" s="293" t="s">
        <v>3</v>
      </c>
      <c r="F37" s="294" t="s">
        <v>124</v>
      </c>
      <c r="G37" s="294" t="s">
        <v>123</v>
      </c>
      <c r="H37" s="329"/>
      <c r="I37" s="330"/>
      <c r="J37" s="330"/>
      <c r="K37" s="330"/>
      <c r="L37" s="330"/>
      <c r="M37" s="330"/>
      <c r="N37" s="330"/>
      <c r="O37" s="330"/>
      <c r="P37" s="330"/>
    </row>
    <row r="38" spans="1:17" ht="24">
      <c r="A38" s="295" t="s">
        <v>188</v>
      </c>
      <c r="B38" s="296" t="s">
        <v>153</v>
      </c>
      <c r="C38" s="304" t="s">
        <v>187</v>
      </c>
      <c r="D38" s="304"/>
      <c r="E38" s="305">
        <v>652</v>
      </c>
      <c r="F38" s="325"/>
      <c r="G38" s="273">
        <f>E38*F38</f>
        <v>0</v>
      </c>
      <c r="H38" s="332"/>
      <c r="I38" s="333"/>
      <c r="J38" s="334"/>
      <c r="K38" s="334"/>
      <c r="L38" s="330"/>
      <c r="M38" s="335"/>
      <c r="N38" s="330"/>
      <c r="O38" s="330"/>
      <c r="P38" s="330"/>
    </row>
    <row r="39" spans="1:17">
      <c r="A39" s="269"/>
      <c r="B39" s="270"/>
      <c r="C39" s="271"/>
      <c r="D39" s="271"/>
      <c r="E39" s="290"/>
      <c r="F39" s="291"/>
      <c r="G39" s="298"/>
      <c r="H39" s="329"/>
      <c r="I39" s="330"/>
      <c r="J39" s="330"/>
      <c r="K39" s="330"/>
      <c r="L39" s="330"/>
      <c r="M39" s="330"/>
      <c r="N39" s="330"/>
      <c r="O39" s="330"/>
      <c r="P39" s="330"/>
    </row>
    <row r="40" spans="1:17">
      <c r="A40" s="286" t="s">
        <v>186</v>
      </c>
      <c r="B40" s="287" t="s">
        <v>185</v>
      </c>
      <c r="C40" s="278"/>
      <c r="D40" s="278"/>
      <c r="E40" s="309"/>
      <c r="F40" s="310"/>
      <c r="G40" s="318">
        <f>SUM(G43:G45)</f>
        <v>0</v>
      </c>
      <c r="H40" s="329"/>
      <c r="I40" s="330"/>
      <c r="J40" s="330"/>
      <c r="K40" s="330"/>
      <c r="L40" s="330"/>
      <c r="M40" s="330"/>
      <c r="N40" s="330"/>
    </row>
    <row r="41" spans="1:17">
      <c r="A41" s="269"/>
      <c r="B41" s="270"/>
      <c r="C41" s="271"/>
      <c r="D41" s="271"/>
      <c r="E41" s="290"/>
      <c r="F41" s="291"/>
      <c r="G41" s="298"/>
      <c r="H41" s="329"/>
      <c r="I41" s="330"/>
      <c r="J41" s="330"/>
      <c r="K41" s="330"/>
      <c r="L41" s="330"/>
      <c r="M41" s="330"/>
      <c r="N41" s="330"/>
    </row>
    <row r="42" spans="1:17" ht="24">
      <c r="A42" s="292" t="s">
        <v>127</v>
      </c>
      <c r="B42" s="292" t="s">
        <v>126</v>
      </c>
      <c r="C42" s="292" t="s">
        <v>125</v>
      </c>
      <c r="D42" s="292"/>
      <c r="E42" s="293" t="s">
        <v>3</v>
      </c>
      <c r="F42" s="294" t="s">
        <v>124</v>
      </c>
      <c r="G42" s="294" t="s">
        <v>123</v>
      </c>
      <c r="H42" s="329"/>
      <c r="I42" s="330"/>
      <c r="J42" s="330"/>
      <c r="K42" s="330"/>
      <c r="L42" s="330"/>
      <c r="M42" s="330"/>
      <c r="N42" s="330"/>
    </row>
    <row r="43" spans="1:17" ht="36">
      <c r="A43" s="295" t="s">
        <v>184</v>
      </c>
      <c r="B43" s="295" t="s">
        <v>136</v>
      </c>
      <c r="C43" s="311" t="s">
        <v>183</v>
      </c>
      <c r="D43" s="311"/>
      <c r="E43" s="312">
        <v>276</v>
      </c>
      <c r="F43" s="298"/>
      <c r="G43" s="273">
        <f>E43*F43</f>
        <v>0</v>
      </c>
      <c r="H43" s="332"/>
      <c r="I43" s="333"/>
      <c r="J43" s="334"/>
      <c r="K43" s="330"/>
      <c r="L43" s="330"/>
      <c r="M43" s="330"/>
      <c r="N43" s="330"/>
      <c r="O43" s="330"/>
      <c r="P43" s="330"/>
    </row>
    <row r="44" spans="1:17" s="270" customFormat="1" ht="48">
      <c r="A44" s="313" t="s">
        <v>122</v>
      </c>
      <c r="B44" s="295" t="s">
        <v>136</v>
      </c>
      <c r="C44" s="327" t="s">
        <v>182</v>
      </c>
      <c r="D44" s="327"/>
      <c r="E44" s="269" t="s">
        <v>287</v>
      </c>
      <c r="F44" s="273"/>
      <c r="G44" s="273">
        <f>E44*F44</f>
        <v>0</v>
      </c>
      <c r="H44" s="269"/>
      <c r="I44" s="269"/>
      <c r="J44" s="269"/>
      <c r="K44" s="269"/>
      <c r="L44" s="269"/>
      <c r="M44" s="269"/>
      <c r="N44" s="333"/>
      <c r="O44" s="333"/>
      <c r="P44" s="333"/>
      <c r="Q44" s="336"/>
    </row>
    <row r="45" spans="1:17" s="270" customFormat="1" ht="24">
      <c r="A45" s="296" t="s">
        <v>122</v>
      </c>
      <c r="B45" s="296" t="s">
        <v>136</v>
      </c>
      <c r="C45" s="304" t="s">
        <v>288</v>
      </c>
      <c r="D45" s="304"/>
      <c r="E45" s="270" t="s">
        <v>289</v>
      </c>
      <c r="F45" s="291"/>
      <c r="G45" s="273">
        <f>E45*F45</f>
        <v>0</v>
      </c>
      <c r="N45" s="315"/>
      <c r="O45" s="315"/>
      <c r="P45" s="315"/>
    </row>
    <row r="46" spans="1:17">
      <c r="A46" s="269"/>
      <c r="B46" s="269"/>
      <c r="C46" s="319"/>
      <c r="D46" s="319"/>
      <c r="E46" s="272"/>
      <c r="F46" s="298"/>
      <c r="G46" s="298"/>
      <c r="H46" s="329"/>
      <c r="I46" s="330"/>
      <c r="J46" s="330"/>
      <c r="K46" s="330"/>
      <c r="L46" s="330"/>
      <c r="M46" s="330"/>
      <c r="N46" s="330"/>
      <c r="O46" s="330"/>
      <c r="P46" s="330"/>
    </row>
    <row r="47" spans="1:17">
      <c r="A47" s="286" t="s">
        <v>181</v>
      </c>
      <c r="B47" s="287" t="s">
        <v>180</v>
      </c>
      <c r="C47" s="278"/>
      <c r="D47" s="278"/>
      <c r="E47" s="309"/>
      <c r="F47" s="310"/>
      <c r="G47" s="318">
        <f>SUM(G50:G51)</f>
        <v>0</v>
      </c>
      <c r="H47" s="329"/>
      <c r="I47" s="330"/>
      <c r="J47" s="330"/>
      <c r="K47" s="330"/>
      <c r="L47" s="330"/>
      <c r="M47" s="330"/>
      <c r="N47" s="330"/>
    </row>
    <row r="48" spans="1:17">
      <c r="A48" s="269"/>
      <c r="B48" s="270"/>
      <c r="C48" s="271"/>
      <c r="D48" s="271"/>
      <c r="E48" s="290"/>
      <c r="F48" s="291"/>
      <c r="G48" s="298"/>
      <c r="H48" s="329"/>
      <c r="I48" s="330"/>
      <c r="J48" s="330"/>
      <c r="K48" s="330"/>
      <c r="L48" s="330"/>
      <c r="M48" s="330"/>
      <c r="N48" s="330"/>
    </row>
    <row r="49" spans="1:17" ht="24">
      <c r="A49" s="292" t="s">
        <v>127</v>
      </c>
      <c r="B49" s="292" t="s">
        <v>126</v>
      </c>
      <c r="C49" s="292" t="s">
        <v>125</v>
      </c>
      <c r="D49" s="292"/>
      <c r="E49" s="293" t="s">
        <v>3</v>
      </c>
      <c r="F49" s="294" t="s">
        <v>124</v>
      </c>
      <c r="G49" s="294" t="s">
        <v>123</v>
      </c>
      <c r="H49" s="329"/>
      <c r="I49" s="330"/>
      <c r="J49" s="330"/>
      <c r="K49" s="330"/>
      <c r="L49" s="330"/>
      <c r="M49" s="330"/>
      <c r="N49" s="330"/>
    </row>
    <row r="50" spans="1:17" s="270" customFormat="1" ht="24">
      <c r="A50" s="313" t="s">
        <v>179</v>
      </c>
      <c r="B50" s="313" t="s">
        <v>153</v>
      </c>
      <c r="C50" s="327" t="s">
        <v>290</v>
      </c>
      <c r="D50" s="327"/>
      <c r="E50" s="269" t="s">
        <v>291</v>
      </c>
      <c r="F50" s="273"/>
      <c r="G50" s="298">
        <f>F50*E50</f>
        <v>0</v>
      </c>
      <c r="H50" s="269"/>
      <c r="I50" s="269"/>
      <c r="J50" s="269"/>
      <c r="K50" s="269"/>
      <c r="L50" s="269"/>
      <c r="M50" s="269"/>
      <c r="N50" s="333"/>
      <c r="O50" s="333"/>
      <c r="P50" s="333"/>
      <c r="Q50" s="336"/>
    </row>
    <row r="51" spans="1:17" ht="24">
      <c r="A51" s="295" t="s">
        <v>178</v>
      </c>
      <c r="B51" s="295" t="s">
        <v>153</v>
      </c>
      <c r="C51" s="311" t="s">
        <v>177</v>
      </c>
      <c r="D51" s="311"/>
      <c r="E51" s="312">
        <v>94</v>
      </c>
      <c r="F51" s="298"/>
      <c r="G51" s="298">
        <f>F51*E51</f>
        <v>0</v>
      </c>
      <c r="H51" s="332"/>
      <c r="I51" s="330"/>
      <c r="J51" s="330"/>
      <c r="K51" s="330"/>
      <c r="L51" s="330"/>
      <c r="M51" s="330"/>
      <c r="N51" s="337"/>
      <c r="O51" s="337"/>
      <c r="P51" s="337"/>
    </row>
    <row r="52" spans="1:17">
      <c r="A52" s="269"/>
      <c r="B52" s="270"/>
      <c r="C52" s="271"/>
      <c r="D52" s="271"/>
      <c r="E52" s="290"/>
      <c r="F52" s="291"/>
      <c r="G52" s="298"/>
      <c r="H52" s="329"/>
      <c r="I52" s="330"/>
      <c r="J52" s="330"/>
      <c r="K52" s="330"/>
      <c r="L52" s="330"/>
      <c r="M52" s="330"/>
      <c r="N52" s="330"/>
      <c r="O52" s="330"/>
      <c r="P52" s="330"/>
      <c r="Q52" s="330"/>
    </row>
    <row r="53" spans="1:17">
      <c r="A53" s="286" t="s">
        <v>176</v>
      </c>
      <c r="B53" s="287" t="s">
        <v>175</v>
      </c>
      <c r="C53" s="278"/>
      <c r="D53" s="278"/>
      <c r="E53" s="309"/>
      <c r="F53" s="310"/>
      <c r="G53" s="318">
        <f>SUM(G56:G58)</f>
        <v>0</v>
      </c>
      <c r="H53" s="329"/>
      <c r="I53" s="330"/>
      <c r="J53" s="330"/>
      <c r="K53" s="330"/>
      <c r="L53" s="330"/>
      <c r="M53" s="330"/>
      <c r="N53" s="330"/>
      <c r="O53" s="330"/>
      <c r="P53" s="330"/>
      <c r="Q53" s="330"/>
    </row>
    <row r="54" spans="1:17">
      <c r="A54" s="269"/>
      <c r="B54" s="270"/>
      <c r="C54" s="271"/>
      <c r="D54" s="271"/>
      <c r="E54" s="290"/>
      <c r="F54" s="291"/>
      <c r="G54" s="298"/>
      <c r="H54" s="329"/>
      <c r="I54" s="330"/>
      <c r="J54" s="330"/>
      <c r="K54" s="330"/>
      <c r="L54" s="330"/>
      <c r="M54" s="330"/>
      <c r="N54" s="330"/>
      <c r="O54" s="330"/>
      <c r="P54" s="330"/>
      <c r="Q54" s="330"/>
    </row>
    <row r="55" spans="1:17" ht="24">
      <c r="A55" s="292" t="s">
        <v>127</v>
      </c>
      <c r="B55" s="292" t="s">
        <v>126</v>
      </c>
      <c r="C55" s="292" t="s">
        <v>125</v>
      </c>
      <c r="D55" s="292"/>
      <c r="E55" s="293" t="s">
        <v>3</v>
      </c>
      <c r="F55" s="294" t="s">
        <v>124</v>
      </c>
      <c r="G55" s="294" t="s">
        <v>123</v>
      </c>
      <c r="H55" s="329"/>
      <c r="I55" s="330"/>
      <c r="J55" s="330"/>
      <c r="K55" s="330"/>
      <c r="L55" s="330"/>
      <c r="M55" s="330"/>
      <c r="N55" s="330"/>
      <c r="O55" s="330"/>
      <c r="P55" s="330"/>
      <c r="Q55" s="330"/>
    </row>
    <row r="56" spans="1:17" s="343" customFormat="1" ht="24">
      <c r="A56" s="295" t="s">
        <v>174</v>
      </c>
      <c r="B56" s="296" t="s">
        <v>171</v>
      </c>
      <c r="C56" s="304" t="s">
        <v>173</v>
      </c>
      <c r="D56" s="304"/>
      <c r="E56" s="305">
        <v>66</v>
      </c>
      <c r="F56" s="291"/>
      <c r="G56" s="273">
        <f>F56*E56</f>
        <v>0</v>
      </c>
      <c r="H56" s="338"/>
      <c r="I56" s="339"/>
      <c r="J56" s="340"/>
      <c r="K56" s="340"/>
      <c r="L56" s="339"/>
      <c r="M56" s="341"/>
      <c r="N56" s="342"/>
      <c r="O56" s="342"/>
      <c r="P56" s="342"/>
      <c r="Q56" s="339"/>
    </row>
    <row r="57" spans="1:17" s="343" customFormat="1">
      <c r="A57" s="295" t="s">
        <v>172</v>
      </c>
      <c r="B57" s="296" t="s">
        <v>171</v>
      </c>
      <c r="C57" s="304" t="s">
        <v>170</v>
      </c>
      <c r="D57" s="304"/>
      <c r="E57" s="305">
        <v>870</v>
      </c>
      <c r="F57" s="291"/>
      <c r="G57" s="273">
        <f>F57*E57</f>
        <v>0</v>
      </c>
      <c r="H57" s="338"/>
      <c r="I57" s="339"/>
      <c r="J57" s="340"/>
      <c r="K57" s="340"/>
      <c r="L57" s="339"/>
      <c r="M57" s="341"/>
      <c r="N57" s="342"/>
      <c r="O57" s="342"/>
      <c r="P57" s="342"/>
      <c r="Q57" s="339"/>
    </row>
    <row r="58" spans="1:17" ht="48">
      <c r="A58" s="296" t="s">
        <v>122</v>
      </c>
      <c r="B58" s="296" t="s">
        <v>136</v>
      </c>
      <c r="C58" s="304" t="s">
        <v>292</v>
      </c>
      <c r="D58" s="304"/>
      <c r="E58" s="344">
        <v>483</v>
      </c>
      <c r="F58" s="291"/>
      <c r="G58" s="273">
        <f>F58*E58</f>
        <v>0</v>
      </c>
      <c r="H58" s="315"/>
      <c r="I58" s="315"/>
      <c r="J58" s="345"/>
      <c r="K58" s="10"/>
      <c r="L58" s="10"/>
      <c r="M58" s="10"/>
      <c r="N58" s="10"/>
      <c r="O58" s="315"/>
      <c r="P58" s="315"/>
      <c r="Q58" s="10"/>
    </row>
    <row r="59" spans="1:17" s="274" customFormat="1">
      <c r="A59" s="269"/>
      <c r="B59" s="270"/>
      <c r="C59" s="271"/>
      <c r="D59" s="271"/>
      <c r="E59" s="290"/>
      <c r="F59" s="291"/>
      <c r="G59" s="298"/>
      <c r="H59" s="317"/>
      <c r="I59" s="308"/>
      <c r="J59" s="308"/>
      <c r="K59" s="308"/>
      <c r="L59" s="308"/>
      <c r="M59" s="308"/>
      <c r="N59" s="308"/>
      <c r="O59" s="308"/>
      <c r="P59" s="308"/>
      <c r="Q59" s="308"/>
    </row>
    <row r="60" spans="1:17" s="274" customFormat="1">
      <c r="A60" s="269"/>
      <c r="B60" s="270"/>
      <c r="C60" s="271"/>
      <c r="D60" s="271"/>
      <c r="E60" s="290"/>
      <c r="F60" s="291"/>
      <c r="G60" s="298"/>
      <c r="H60" s="317"/>
      <c r="I60" s="308"/>
      <c r="J60" s="308"/>
      <c r="K60" s="308"/>
      <c r="L60" s="308"/>
      <c r="M60" s="308"/>
      <c r="N60" s="308"/>
      <c r="O60" s="308"/>
      <c r="P60" s="308"/>
      <c r="Q60" s="275"/>
    </row>
    <row r="61" spans="1:17" s="274" customFormat="1" ht="15">
      <c r="A61" s="276" t="s">
        <v>38</v>
      </c>
      <c r="B61" s="277" t="s">
        <v>117</v>
      </c>
      <c r="C61" s="278"/>
      <c r="D61" s="278"/>
      <c r="E61" s="279"/>
      <c r="F61" s="280"/>
      <c r="G61" s="346">
        <f>G63+G69+G75+G82+G87</f>
        <v>0</v>
      </c>
      <c r="H61" s="317"/>
      <c r="I61" s="308"/>
      <c r="J61" s="308"/>
      <c r="K61" s="308"/>
      <c r="L61" s="308"/>
      <c r="M61" s="308"/>
      <c r="N61" s="308"/>
      <c r="O61" s="308"/>
      <c r="P61" s="308"/>
      <c r="Q61" s="275"/>
    </row>
    <row r="62" spans="1:17" s="274" customFormat="1">
      <c r="A62" s="320"/>
      <c r="B62" s="321"/>
      <c r="C62" s="271"/>
      <c r="D62" s="271"/>
      <c r="E62" s="322"/>
      <c r="F62" s="323"/>
      <c r="G62" s="324"/>
      <c r="H62" s="317"/>
      <c r="I62" s="308"/>
      <c r="J62" s="308"/>
      <c r="K62" s="308"/>
      <c r="L62" s="308"/>
      <c r="M62" s="308"/>
      <c r="N62" s="308"/>
      <c r="O62" s="308"/>
      <c r="P62" s="308"/>
      <c r="Q62" s="275"/>
    </row>
    <row r="63" spans="1:17" s="274" customFormat="1">
      <c r="A63" s="286" t="s">
        <v>169</v>
      </c>
      <c r="B63" s="287" t="s">
        <v>168</v>
      </c>
      <c r="C63" s="278"/>
      <c r="D63" s="278"/>
      <c r="E63" s="309"/>
      <c r="F63" s="310"/>
      <c r="G63" s="318">
        <f>SUM(G66:G67)</f>
        <v>0</v>
      </c>
      <c r="H63" s="317"/>
      <c r="I63" s="308"/>
      <c r="J63" s="308"/>
      <c r="K63" s="308"/>
      <c r="L63" s="308"/>
      <c r="M63" s="308"/>
      <c r="N63" s="308"/>
      <c r="O63" s="308"/>
      <c r="P63" s="308"/>
      <c r="Q63" s="275"/>
    </row>
    <row r="64" spans="1:17" s="274" customFormat="1">
      <c r="A64" s="269"/>
      <c r="B64" s="270"/>
      <c r="C64" s="271"/>
      <c r="D64" s="271"/>
      <c r="E64" s="290"/>
      <c r="F64" s="291"/>
      <c r="G64" s="298"/>
      <c r="H64" s="317"/>
      <c r="I64" s="308"/>
      <c r="J64" s="308"/>
      <c r="K64" s="308"/>
      <c r="L64" s="308"/>
      <c r="M64" s="308"/>
      <c r="N64" s="308"/>
      <c r="O64" s="308"/>
      <c r="P64" s="308"/>
      <c r="Q64" s="275"/>
    </row>
    <row r="65" spans="1:17" s="274" customFormat="1" ht="24">
      <c r="A65" s="292" t="s">
        <v>127</v>
      </c>
      <c r="B65" s="292" t="s">
        <v>126</v>
      </c>
      <c r="C65" s="292" t="s">
        <v>125</v>
      </c>
      <c r="D65" s="292"/>
      <c r="E65" s="293" t="s">
        <v>3</v>
      </c>
      <c r="F65" s="294" t="s">
        <v>124</v>
      </c>
      <c r="G65" s="294" t="s">
        <v>123</v>
      </c>
      <c r="H65" s="317"/>
      <c r="I65" s="308"/>
      <c r="J65" s="308"/>
      <c r="K65" s="308"/>
      <c r="L65" s="308"/>
      <c r="M65" s="308"/>
      <c r="N65" s="308"/>
      <c r="O65" s="308"/>
      <c r="P65" s="308"/>
      <c r="Q65" s="275"/>
    </row>
    <row r="66" spans="1:17" s="274" customFormat="1" ht="24">
      <c r="A66" s="295" t="s">
        <v>167</v>
      </c>
      <c r="B66" s="295" t="s">
        <v>136</v>
      </c>
      <c r="C66" s="311" t="s">
        <v>166</v>
      </c>
      <c r="D66" s="311"/>
      <c r="E66" s="312">
        <v>136</v>
      </c>
      <c r="F66" s="298"/>
      <c r="G66" s="273">
        <f>F66*E66</f>
        <v>0</v>
      </c>
      <c r="H66" s="299"/>
      <c r="I66" s="306"/>
      <c r="J66" s="307"/>
      <c r="K66" s="307"/>
      <c r="L66" s="308"/>
      <c r="M66" s="307"/>
      <c r="N66" s="308"/>
      <c r="O66" s="308"/>
      <c r="P66" s="308"/>
      <c r="Q66" s="275"/>
    </row>
    <row r="67" spans="1:17" s="303" customFormat="1" ht="24">
      <c r="A67" s="295" t="s">
        <v>165</v>
      </c>
      <c r="B67" s="295" t="s">
        <v>153</v>
      </c>
      <c r="C67" s="311" t="s">
        <v>164</v>
      </c>
      <c r="D67" s="311"/>
      <c r="E67" s="269" t="s">
        <v>293</v>
      </c>
      <c r="F67" s="298"/>
      <c r="G67" s="273">
        <f>F67*E67</f>
        <v>0</v>
      </c>
      <c r="H67" s="299"/>
      <c r="I67" s="300"/>
      <c r="J67" s="300"/>
      <c r="K67" s="300"/>
      <c r="L67" s="300"/>
      <c r="M67" s="300"/>
      <c r="N67" s="300"/>
      <c r="O67" s="300"/>
      <c r="P67" s="300"/>
      <c r="Q67" s="302"/>
    </row>
    <row r="68" spans="1:17" s="274" customFormat="1">
      <c r="A68" s="269"/>
      <c r="B68" s="270"/>
      <c r="C68" s="271"/>
      <c r="D68" s="271"/>
      <c r="E68" s="290"/>
      <c r="F68" s="291"/>
      <c r="G68" s="298"/>
      <c r="H68" s="317"/>
      <c r="I68" s="308"/>
      <c r="J68" s="308"/>
      <c r="K68" s="308"/>
      <c r="L68" s="308"/>
      <c r="M68" s="308"/>
      <c r="N68" s="308"/>
      <c r="O68" s="308"/>
      <c r="P68" s="308"/>
      <c r="Q68" s="275"/>
    </row>
    <row r="69" spans="1:17" s="343" customFormat="1">
      <c r="A69" s="286" t="s">
        <v>163</v>
      </c>
      <c r="B69" s="287" t="s">
        <v>162</v>
      </c>
      <c r="C69" s="278"/>
      <c r="D69" s="278"/>
      <c r="E69" s="309"/>
      <c r="F69" s="310"/>
      <c r="G69" s="318">
        <f>SUM(G72:G73)</f>
        <v>0</v>
      </c>
      <c r="H69" s="338"/>
      <c r="I69" s="339"/>
      <c r="J69" s="339"/>
      <c r="K69" s="339"/>
      <c r="L69" s="339"/>
      <c r="M69" s="339"/>
      <c r="N69" s="339"/>
      <c r="O69" s="339"/>
      <c r="P69" s="339"/>
      <c r="Q69" s="347"/>
    </row>
    <row r="70" spans="1:17" s="343" customFormat="1">
      <c r="A70" s="269"/>
      <c r="B70" s="270"/>
      <c r="C70" s="271"/>
      <c r="D70" s="271"/>
      <c r="E70" s="290"/>
      <c r="F70" s="291"/>
      <c r="G70" s="298"/>
      <c r="H70" s="338"/>
      <c r="I70" s="339"/>
      <c r="J70" s="339"/>
      <c r="K70" s="339"/>
      <c r="L70" s="339"/>
      <c r="M70" s="339"/>
      <c r="N70" s="339"/>
      <c r="O70" s="339"/>
      <c r="P70" s="339"/>
      <c r="Q70" s="347"/>
    </row>
    <row r="71" spans="1:17" s="343" customFormat="1" ht="24">
      <c r="A71" s="292" t="s">
        <v>127</v>
      </c>
      <c r="B71" s="292" t="s">
        <v>126</v>
      </c>
      <c r="C71" s="292" t="s">
        <v>125</v>
      </c>
      <c r="D71" s="292"/>
      <c r="E71" s="293" t="s">
        <v>3</v>
      </c>
      <c r="F71" s="294" t="s">
        <v>124</v>
      </c>
      <c r="G71" s="294" t="s">
        <v>123</v>
      </c>
      <c r="H71" s="338"/>
      <c r="I71" s="339"/>
      <c r="J71" s="339"/>
      <c r="K71" s="339"/>
      <c r="L71" s="339"/>
      <c r="M71" s="339"/>
      <c r="N71" s="339"/>
      <c r="O71" s="339"/>
      <c r="P71" s="339"/>
      <c r="Q71" s="347"/>
    </row>
    <row r="72" spans="1:17" s="349" customFormat="1" ht="40.5" customHeight="1">
      <c r="A72" s="296" t="s">
        <v>161</v>
      </c>
      <c r="B72" s="296" t="s">
        <v>153</v>
      </c>
      <c r="C72" s="348" t="s">
        <v>294</v>
      </c>
      <c r="D72" s="348"/>
      <c r="E72" s="270" t="s">
        <v>293</v>
      </c>
      <c r="F72" s="291"/>
      <c r="G72" s="273">
        <f>F72*E72</f>
        <v>0</v>
      </c>
    </row>
    <row r="73" spans="1:17" s="303" customFormat="1" ht="15.75" customHeight="1">
      <c r="A73" s="295" t="s">
        <v>160</v>
      </c>
      <c r="B73" s="296" t="s">
        <v>153</v>
      </c>
      <c r="C73" s="304" t="s">
        <v>159</v>
      </c>
      <c r="D73" s="304"/>
      <c r="E73" s="270" t="s">
        <v>293</v>
      </c>
      <c r="F73" s="298"/>
      <c r="G73" s="273">
        <f>F73*E73</f>
        <v>0</v>
      </c>
      <c r="H73" s="350"/>
      <c r="I73" s="302"/>
      <c r="J73" s="300"/>
      <c r="K73" s="307"/>
      <c r="L73" s="300"/>
      <c r="M73" s="302"/>
      <c r="N73" s="302"/>
      <c r="O73" s="302"/>
      <c r="P73" s="302"/>
      <c r="Q73" s="302"/>
    </row>
    <row r="74" spans="1:17" s="270" customFormat="1" ht="15.75" customHeight="1">
      <c r="A74" s="295"/>
      <c r="B74" s="296"/>
      <c r="C74" s="304"/>
      <c r="D74" s="304"/>
      <c r="F74" s="298"/>
      <c r="G74" s="273"/>
      <c r="H74" s="315"/>
      <c r="I74" s="336"/>
      <c r="J74" s="337"/>
      <c r="K74" s="334"/>
      <c r="L74" s="337"/>
      <c r="M74" s="336"/>
      <c r="N74" s="336"/>
      <c r="O74" s="336"/>
      <c r="P74" s="336"/>
      <c r="Q74" s="336"/>
    </row>
    <row r="75" spans="1:17">
      <c r="A75" s="287" t="s">
        <v>158</v>
      </c>
      <c r="B75" s="287" t="s">
        <v>157</v>
      </c>
      <c r="C75" s="278"/>
      <c r="D75" s="278"/>
      <c r="E75" s="351"/>
      <c r="F75" s="310"/>
      <c r="G75" s="318">
        <f>SUM(G78:G80)</f>
        <v>0</v>
      </c>
      <c r="I75" s="10"/>
      <c r="J75" s="10"/>
      <c r="K75" s="10"/>
      <c r="L75" s="10"/>
      <c r="M75" s="10"/>
      <c r="N75" s="10"/>
      <c r="O75" s="10"/>
      <c r="P75" s="10"/>
      <c r="Q75" s="10"/>
    </row>
    <row r="76" spans="1:17">
      <c r="A76" s="270"/>
      <c r="B76" s="270"/>
      <c r="C76" s="271"/>
      <c r="D76" s="271"/>
      <c r="E76" s="352"/>
      <c r="F76" s="291"/>
      <c r="G76" s="315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24">
      <c r="A77" s="292" t="s">
        <v>127</v>
      </c>
      <c r="B77" s="292" t="s">
        <v>126</v>
      </c>
      <c r="C77" s="292" t="s">
        <v>125</v>
      </c>
      <c r="D77" s="292"/>
      <c r="E77" s="353" t="s">
        <v>3</v>
      </c>
      <c r="F77" s="294" t="s">
        <v>124</v>
      </c>
      <c r="G77" s="354" t="s">
        <v>123</v>
      </c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24">
      <c r="A78" s="296" t="s">
        <v>156</v>
      </c>
      <c r="B78" s="296" t="s">
        <v>153</v>
      </c>
      <c r="C78" s="304" t="s">
        <v>155</v>
      </c>
      <c r="D78" s="304"/>
      <c r="E78" s="355">
        <v>4.4000000000000004</v>
      </c>
      <c r="F78" s="291"/>
      <c r="G78" s="315">
        <f>F78*E78</f>
        <v>0</v>
      </c>
      <c r="H78" s="315"/>
      <c r="I78" s="10"/>
      <c r="J78" s="345"/>
      <c r="K78" s="10"/>
      <c r="L78" s="10"/>
      <c r="M78" s="10"/>
      <c r="N78" s="10"/>
      <c r="O78" s="10"/>
      <c r="P78" s="315"/>
      <c r="Q78" s="10"/>
    </row>
    <row r="79" spans="1:17" ht="24">
      <c r="A79" s="296" t="s">
        <v>154</v>
      </c>
      <c r="B79" s="296" t="s">
        <v>153</v>
      </c>
      <c r="C79" s="304" t="s">
        <v>152</v>
      </c>
      <c r="D79" s="304"/>
      <c r="E79" s="344">
        <v>5</v>
      </c>
      <c r="F79" s="291"/>
      <c r="G79" s="315">
        <f>F79*E79</f>
        <v>0</v>
      </c>
      <c r="H79" s="315"/>
      <c r="I79" s="10"/>
      <c r="J79" s="10"/>
      <c r="K79" s="10"/>
      <c r="L79" s="10"/>
      <c r="M79" s="10"/>
      <c r="N79" s="10"/>
      <c r="O79" s="10"/>
      <c r="P79" s="315"/>
      <c r="Q79" s="10"/>
    </row>
    <row r="80" spans="1:17" ht="24">
      <c r="A80" s="270" t="s">
        <v>122</v>
      </c>
      <c r="B80" s="296" t="s">
        <v>153</v>
      </c>
      <c r="C80" s="356" t="s">
        <v>295</v>
      </c>
      <c r="D80" s="270"/>
      <c r="E80" s="344">
        <v>5</v>
      </c>
      <c r="F80" s="291"/>
      <c r="G80" s="315">
        <f>F80*E80</f>
        <v>0</v>
      </c>
      <c r="I80" s="10"/>
      <c r="J80" s="10"/>
      <c r="K80" s="10"/>
      <c r="L80" s="10"/>
      <c r="M80" s="10"/>
      <c r="N80" s="10"/>
      <c r="O80" s="10"/>
      <c r="P80" s="10"/>
      <c r="Q80" s="10"/>
    </row>
    <row r="81" spans="1:17" s="270" customFormat="1" ht="15.75" customHeight="1">
      <c r="A81" s="295"/>
      <c r="B81" s="296"/>
      <c r="C81" s="304"/>
      <c r="D81" s="304"/>
      <c r="F81" s="298"/>
      <c r="G81" s="273"/>
      <c r="H81" s="315"/>
      <c r="I81" s="336"/>
      <c r="J81" s="337"/>
      <c r="K81" s="334"/>
      <c r="L81" s="337"/>
      <c r="M81" s="336"/>
      <c r="N81" s="336"/>
      <c r="O81" s="336"/>
      <c r="P81" s="336"/>
      <c r="Q81" s="336"/>
    </row>
    <row r="82" spans="1:17" s="274" customFormat="1">
      <c r="A82" s="286" t="s">
        <v>149</v>
      </c>
      <c r="B82" s="287" t="s">
        <v>148</v>
      </c>
      <c r="C82" s="278"/>
      <c r="D82" s="278"/>
      <c r="E82" s="309"/>
      <c r="F82" s="310"/>
      <c r="G82" s="318">
        <f>SUM(G85)</f>
        <v>0</v>
      </c>
      <c r="I82" s="275"/>
      <c r="J82" s="308"/>
      <c r="K82" s="308"/>
      <c r="L82" s="308"/>
      <c r="M82" s="308"/>
      <c r="N82" s="308"/>
      <c r="O82" s="308"/>
      <c r="P82" s="308"/>
      <c r="Q82" s="308"/>
    </row>
    <row r="83" spans="1:17" s="274" customFormat="1">
      <c r="A83" s="286"/>
      <c r="B83" s="287"/>
      <c r="C83" s="278"/>
      <c r="D83" s="278"/>
      <c r="E83" s="309"/>
      <c r="F83" s="310"/>
      <c r="G83" s="357"/>
      <c r="I83" s="275"/>
      <c r="J83" s="308"/>
      <c r="K83" s="308"/>
      <c r="L83" s="308"/>
      <c r="M83" s="308"/>
      <c r="N83" s="308"/>
      <c r="O83" s="308"/>
      <c r="P83" s="308"/>
      <c r="Q83" s="308"/>
    </row>
    <row r="84" spans="1:17" s="274" customFormat="1" ht="24">
      <c r="A84" s="292" t="s">
        <v>127</v>
      </c>
      <c r="B84" s="292" t="s">
        <v>126</v>
      </c>
      <c r="C84" s="292" t="s">
        <v>125</v>
      </c>
      <c r="D84" s="292"/>
      <c r="E84" s="293" t="s">
        <v>3</v>
      </c>
      <c r="F84" s="294" t="s">
        <v>124</v>
      </c>
      <c r="G84" s="354" t="s">
        <v>123</v>
      </c>
      <c r="H84" s="317"/>
      <c r="I84" s="275"/>
      <c r="J84" s="308"/>
      <c r="K84" s="308"/>
      <c r="L84" s="308"/>
      <c r="M84" s="308"/>
      <c r="N84" s="308"/>
      <c r="O84" s="308"/>
      <c r="P84" s="308"/>
      <c r="Q84" s="308"/>
    </row>
    <row r="85" spans="1:17" s="303" customFormat="1" ht="24">
      <c r="A85" s="296" t="s">
        <v>151</v>
      </c>
      <c r="B85" s="296" t="s">
        <v>129</v>
      </c>
      <c r="C85" s="304" t="s">
        <v>150</v>
      </c>
      <c r="D85" s="304"/>
      <c r="E85" s="270" t="s">
        <v>296</v>
      </c>
      <c r="F85" s="291"/>
      <c r="G85" s="315">
        <f>F85*E85</f>
        <v>0</v>
      </c>
      <c r="H85" s="350"/>
      <c r="M85" s="358"/>
      <c r="P85" s="350"/>
    </row>
    <row r="86" spans="1:17">
      <c r="A86" s="269"/>
      <c r="B86" s="270"/>
      <c r="C86" s="271"/>
      <c r="D86" s="271"/>
      <c r="E86" s="290"/>
      <c r="F86" s="291"/>
      <c r="G86" s="291"/>
      <c r="J86" s="330"/>
      <c r="K86" s="330"/>
      <c r="L86" s="330"/>
    </row>
    <row r="87" spans="1:17">
      <c r="A87" s="286" t="s">
        <v>147</v>
      </c>
      <c r="B87" s="286" t="s">
        <v>146</v>
      </c>
      <c r="C87" s="359"/>
      <c r="D87" s="359"/>
      <c r="E87" s="360"/>
      <c r="F87" s="361"/>
      <c r="G87" s="318">
        <f>SUM(G90:G91)</f>
        <v>0</v>
      </c>
      <c r="H87" s="329"/>
      <c r="I87" s="330"/>
      <c r="J87" s="330"/>
      <c r="K87" s="330"/>
    </row>
    <row r="88" spans="1:17">
      <c r="A88" s="269"/>
      <c r="B88" s="270"/>
      <c r="C88" s="271"/>
      <c r="D88" s="271"/>
      <c r="E88" s="290"/>
      <c r="F88" s="291"/>
      <c r="G88" s="291"/>
      <c r="I88" s="330"/>
      <c r="J88" s="330"/>
      <c r="K88" s="330"/>
      <c r="L88" s="330"/>
      <c r="M88" s="330"/>
      <c r="N88" s="330"/>
    </row>
    <row r="89" spans="1:17" ht="24">
      <c r="A89" s="292" t="s">
        <v>127</v>
      </c>
      <c r="B89" s="292" t="s">
        <v>126</v>
      </c>
      <c r="C89" s="292" t="s">
        <v>125</v>
      </c>
      <c r="D89" s="292"/>
      <c r="E89" s="293" t="s">
        <v>3</v>
      </c>
      <c r="F89" s="294" t="s">
        <v>124</v>
      </c>
      <c r="G89" s="294" t="s">
        <v>123</v>
      </c>
      <c r="H89" s="329"/>
      <c r="I89" s="330"/>
      <c r="J89" s="330"/>
      <c r="K89" s="330"/>
      <c r="L89" s="330"/>
      <c r="M89" s="330"/>
      <c r="N89" s="330"/>
      <c r="O89" s="330"/>
      <c r="P89" s="330"/>
    </row>
    <row r="90" spans="1:17" s="270" customFormat="1" ht="14.25" customHeight="1">
      <c r="A90" s="313" t="s">
        <v>145</v>
      </c>
      <c r="B90" s="295" t="s">
        <v>129</v>
      </c>
      <c r="C90" s="327" t="s">
        <v>144</v>
      </c>
      <c r="D90" s="327"/>
      <c r="E90" s="269" t="s">
        <v>214</v>
      </c>
      <c r="F90" s="273"/>
      <c r="G90" s="291">
        <f>F90*E90</f>
        <v>0</v>
      </c>
      <c r="M90" s="269"/>
      <c r="N90" s="333"/>
      <c r="O90" s="333"/>
      <c r="P90" s="333"/>
      <c r="Q90" s="336"/>
    </row>
    <row r="91" spans="1:17" s="270" customFormat="1" ht="14.25">
      <c r="A91" s="313" t="s">
        <v>122</v>
      </c>
      <c r="B91" s="296" t="s">
        <v>129</v>
      </c>
      <c r="C91" s="327" t="s">
        <v>143</v>
      </c>
      <c r="D91" s="327"/>
      <c r="E91" s="269" t="s">
        <v>297</v>
      </c>
      <c r="F91" s="273"/>
      <c r="G91" s="291">
        <f>F91*E91</f>
        <v>0</v>
      </c>
      <c r="M91" s="269"/>
      <c r="N91" s="333"/>
      <c r="O91" s="333"/>
      <c r="P91" s="333"/>
      <c r="Q91" s="336"/>
    </row>
    <row r="92" spans="1:17">
      <c r="A92" s="269"/>
      <c r="B92" s="270"/>
      <c r="C92" s="271"/>
      <c r="D92" s="271"/>
      <c r="E92" s="290"/>
      <c r="F92" s="291"/>
      <c r="G92" s="291"/>
      <c r="I92" s="330"/>
      <c r="J92" s="330"/>
      <c r="K92" s="330"/>
      <c r="L92" s="330"/>
      <c r="M92" s="330"/>
      <c r="N92" s="330"/>
    </row>
    <row r="93" spans="1:17">
      <c r="A93" s="269"/>
      <c r="B93" s="270"/>
      <c r="C93" s="271"/>
      <c r="D93" s="271"/>
      <c r="E93" s="290"/>
      <c r="F93" s="291"/>
      <c r="G93" s="291"/>
    </row>
    <row r="94" spans="1:17" ht="15">
      <c r="A94" s="276" t="s">
        <v>34</v>
      </c>
      <c r="B94" s="277" t="s">
        <v>116</v>
      </c>
      <c r="C94" s="278"/>
      <c r="D94" s="278"/>
      <c r="E94" s="279"/>
      <c r="F94" s="280"/>
      <c r="G94" s="281">
        <f>G96+G101</f>
        <v>0</v>
      </c>
    </row>
    <row r="95" spans="1:17">
      <c r="A95" s="320"/>
      <c r="B95" s="321"/>
      <c r="C95" s="271"/>
      <c r="D95" s="271"/>
      <c r="E95" s="322"/>
      <c r="F95" s="323"/>
      <c r="G95" s="285"/>
      <c r="I95" s="330"/>
      <c r="J95" s="330"/>
      <c r="K95" s="330"/>
      <c r="L95" s="330"/>
      <c r="M95" s="330"/>
      <c r="N95" s="330"/>
    </row>
    <row r="96" spans="1:17">
      <c r="A96" s="286" t="s">
        <v>142</v>
      </c>
      <c r="B96" s="287" t="s">
        <v>141</v>
      </c>
      <c r="C96" s="278"/>
      <c r="D96" s="278"/>
      <c r="E96" s="309"/>
      <c r="F96" s="310"/>
      <c r="G96" s="289">
        <f>SUM(G99:G99)</f>
        <v>0</v>
      </c>
      <c r="I96" s="330"/>
      <c r="J96" s="330"/>
      <c r="K96" s="330"/>
      <c r="L96" s="330"/>
      <c r="M96" s="330"/>
      <c r="N96" s="330"/>
    </row>
    <row r="97" spans="1:17">
      <c r="A97" s="269"/>
      <c r="B97" s="270"/>
      <c r="C97" s="271"/>
      <c r="D97" s="271"/>
      <c r="E97" s="290"/>
      <c r="F97" s="291"/>
      <c r="G97" s="291"/>
      <c r="I97" s="330"/>
      <c r="J97" s="330"/>
      <c r="K97" s="330"/>
      <c r="L97" s="330"/>
      <c r="M97" s="330"/>
      <c r="N97" s="330"/>
    </row>
    <row r="98" spans="1:17" ht="24">
      <c r="A98" s="292" t="s">
        <v>127</v>
      </c>
      <c r="B98" s="292" t="s">
        <v>126</v>
      </c>
      <c r="C98" s="292" t="s">
        <v>125</v>
      </c>
      <c r="D98" s="292"/>
      <c r="E98" s="293" t="s">
        <v>3</v>
      </c>
      <c r="F98" s="294" t="s">
        <v>124</v>
      </c>
      <c r="G98" s="294" t="s">
        <v>123</v>
      </c>
      <c r="H98" s="329"/>
      <c r="I98" s="330"/>
      <c r="J98" s="330"/>
      <c r="K98" s="330"/>
      <c r="L98" s="330"/>
      <c r="M98" s="330"/>
      <c r="N98" s="330"/>
    </row>
    <row r="99" spans="1:17" s="343" customFormat="1" ht="60">
      <c r="A99" s="295" t="s">
        <v>140</v>
      </c>
      <c r="B99" s="296" t="s">
        <v>129</v>
      </c>
      <c r="C99" s="304" t="s">
        <v>139</v>
      </c>
      <c r="D99" s="304"/>
      <c r="E99" s="312">
        <v>140</v>
      </c>
      <c r="F99" s="298"/>
      <c r="G99" s="298">
        <f>F99*E99</f>
        <v>0</v>
      </c>
      <c r="H99" s="338"/>
      <c r="I99" s="339"/>
      <c r="J99" s="340"/>
      <c r="K99" s="339"/>
      <c r="L99" s="339"/>
      <c r="M99" s="340"/>
      <c r="N99" s="362"/>
      <c r="O99" s="362"/>
      <c r="P99" s="339"/>
      <c r="Q99" s="339"/>
    </row>
    <row r="100" spans="1:17" s="331" customFormat="1">
      <c r="A100" s="296"/>
      <c r="B100" s="296"/>
      <c r="C100" s="304"/>
      <c r="E100" s="305"/>
      <c r="F100" s="291"/>
      <c r="G100" s="273"/>
      <c r="L100" s="330"/>
      <c r="M100" s="330"/>
      <c r="N100" s="333"/>
      <c r="O100" s="330"/>
      <c r="Q100" s="10"/>
    </row>
    <row r="101" spans="1:17">
      <c r="A101" s="287" t="s">
        <v>298</v>
      </c>
      <c r="B101" s="287" t="s">
        <v>299</v>
      </c>
      <c r="C101" s="278"/>
      <c r="D101" s="278"/>
      <c r="E101" s="351"/>
      <c r="F101" s="310"/>
      <c r="G101" s="289">
        <f>SUM(G104)</f>
        <v>0</v>
      </c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>
      <c r="A102" s="287"/>
      <c r="B102" s="287"/>
      <c r="C102" s="278"/>
      <c r="D102" s="278"/>
      <c r="E102" s="351"/>
      <c r="F102" s="310"/>
      <c r="G102" s="289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24">
      <c r="A103" s="292" t="s">
        <v>127</v>
      </c>
      <c r="B103" s="292" t="s">
        <v>126</v>
      </c>
      <c r="C103" s="292" t="s">
        <v>125</v>
      </c>
      <c r="D103" s="292"/>
      <c r="E103" s="353" t="s">
        <v>3</v>
      </c>
      <c r="F103" s="294" t="s">
        <v>124</v>
      </c>
      <c r="G103" s="294" t="s">
        <v>123</v>
      </c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3.5" customHeight="1">
      <c r="A104" s="296" t="s">
        <v>122</v>
      </c>
      <c r="B104" s="296" t="s">
        <v>7</v>
      </c>
      <c r="C104" s="304" t="s">
        <v>300</v>
      </c>
      <c r="D104" s="304"/>
      <c r="E104" s="344">
        <v>3</v>
      </c>
      <c r="F104" s="291"/>
      <c r="G104" s="315">
        <f>F104*E104</f>
        <v>0</v>
      </c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274" customFormat="1">
      <c r="A105" s="287"/>
      <c r="B105" s="287"/>
      <c r="C105" s="278"/>
      <c r="D105" s="278"/>
      <c r="E105" s="351"/>
      <c r="F105" s="310"/>
      <c r="G105" s="289"/>
    </row>
    <row r="106" spans="1:17" s="274" customFormat="1">
      <c r="A106" s="296"/>
      <c r="B106" s="296"/>
      <c r="C106" s="304"/>
      <c r="D106" s="304"/>
      <c r="E106" s="352"/>
      <c r="F106" s="291"/>
      <c r="G106" s="315"/>
    </row>
    <row r="107" spans="1:17" s="274" customFormat="1" ht="15">
      <c r="A107" s="277" t="s">
        <v>115</v>
      </c>
      <c r="B107" s="277" t="s">
        <v>114</v>
      </c>
      <c r="C107" s="278"/>
      <c r="D107" s="10"/>
      <c r="E107" s="363"/>
      <c r="F107" s="280"/>
      <c r="G107" s="281">
        <f>G109+G114</f>
        <v>0</v>
      </c>
    </row>
    <row r="108" spans="1:17" s="274" customFormat="1" ht="15">
      <c r="A108" s="277"/>
      <c r="B108" s="277"/>
      <c r="C108" s="278"/>
      <c r="D108" s="10"/>
      <c r="E108" s="363"/>
      <c r="F108" s="280"/>
      <c r="G108" s="281"/>
    </row>
    <row r="109" spans="1:17">
      <c r="A109" s="287" t="s">
        <v>138</v>
      </c>
      <c r="B109" s="287" t="s">
        <v>301</v>
      </c>
      <c r="C109" s="278"/>
      <c r="D109" s="10"/>
      <c r="E109" s="364"/>
      <c r="F109" s="310"/>
      <c r="G109" s="289">
        <f>SUM(G112:G112)</f>
        <v>0</v>
      </c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>
      <c r="A110" s="287"/>
      <c r="B110" s="287"/>
      <c r="C110" s="278"/>
      <c r="D110" s="10"/>
      <c r="E110" s="364"/>
      <c r="F110" s="310"/>
      <c r="G110" s="289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24">
      <c r="A111" s="292" t="s">
        <v>127</v>
      </c>
      <c r="B111" s="292" t="s">
        <v>126</v>
      </c>
      <c r="C111" s="292" t="s">
        <v>125</v>
      </c>
      <c r="D111" s="365"/>
      <c r="E111" s="353" t="s">
        <v>3</v>
      </c>
      <c r="F111" s="294" t="s">
        <v>124</v>
      </c>
      <c r="G111" s="294" t="s">
        <v>123</v>
      </c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96" customHeight="1">
      <c r="A112" s="296" t="s">
        <v>122</v>
      </c>
      <c r="B112" s="296" t="s">
        <v>136</v>
      </c>
      <c r="C112" s="304" t="s">
        <v>302</v>
      </c>
      <c r="D112" s="10"/>
      <c r="E112" s="344">
        <v>5</v>
      </c>
      <c r="F112" s="291"/>
      <c r="G112" s="291">
        <f>F112*E112</f>
        <v>0</v>
      </c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>
      <c r="A113" s="296"/>
      <c r="B113" s="296"/>
      <c r="C113" s="366"/>
      <c r="D113" s="10"/>
      <c r="E113" s="355"/>
      <c r="F113" s="291"/>
      <c r="G113" s="291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>
      <c r="A114" s="287" t="s">
        <v>137</v>
      </c>
      <c r="B114" s="287" t="s">
        <v>303</v>
      </c>
      <c r="C114" s="278"/>
      <c r="D114" s="10"/>
      <c r="E114" s="364"/>
      <c r="F114" s="310"/>
      <c r="G114" s="289">
        <f>SUM(G117:G117)</f>
        <v>0</v>
      </c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>
      <c r="A115" s="287"/>
      <c r="B115" s="287"/>
      <c r="C115" s="278"/>
      <c r="D115" s="10"/>
      <c r="E115" s="364"/>
      <c r="F115" s="310"/>
      <c r="G115" s="289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24">
      <c r="A116" s="292" t="s">
        <v>127</v>
      </c>
      <c r="B116" s="292" t="s">
        <v>126</v>
      </c>
      <c r="C116" s="292" t="s">
        <v>125</v>
      </c>
      <c r="D116" s="365"/>
      <c r="E116" s="353" t="s">
        <v>3</v>
      </c>
      <c r="F116" s="294" t="s">
        <v>124</v>
      </c>
      <c r="G116" s="294" t="s">
        <v>123</v>
      </c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60">
      <c r="A117" s="296" t="s">
        <v>122</v>
      </c>
      <c r="B117" s="296" t="s">
        <v>136</v>
      </c>
      <c r="C117" s="304" t="s">
        <v>304</v>
      </c>
      <c r="D117" s="10"/>
      <c r="E117" s="344">
        <v>1</v>
      </c>
      <c r="F117" s="291"/>
      <c r="G117" s="291">
        <f>F117*E117</f>
        <v>0</v>
      </c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>
      <c r="A118" s="296"/>
      <c r="B118" s="296"/>
      <c r="C118" s="304"/>
      <c r="D118" s="10"/>
      <c r="E118" s="344"/>
      <c r="F118" s="291"/>
      <c r="G118" s="291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s="331" customFormat="1">
      <c r="A119" s="296"/>
      <c r="B119" s="296"/>
      <c r="C119" s="304"/>
      <c r="E119" s="305"/>
      <c r="F119" s="291"/>
      <c r="G119" s="273"/>
      <c r="L119" s="330"/>
      <c r="M119" s="330"/>
      <c r="N119" s="333"/>
      <c r="O119" s="330"/>
      <c r="Q119" s="10"/>
    </row>
    <row r="120" spans="1:17" ht="15">
      <c r="A120" s="276" t="s">
        <v>113</v>
      </c>
      <c r="B120" s="277" t="s">
        <v>112</v>
      </c>
      <c r="C120" s="278"/>
      <c r="D120" s="278"/>
      <c r="E120" s="279"/>
      <c r="F120" s="280"/>
      <c r="G120" s="281">
        <f>G122</f>
        <v>0</v>
      </c>
      <c r="M120" s="330"/>
      <c r="N120" s="330"/>
      <c r="O120" s="330"/>
      <c r="P120" s="330"/>
      <c r="Q120" s="330"/>
    </row>
    <row r="121" spans="1:17">
      <c r="A121" s="320"/>
      <c r="B121" s="321"/>
      <c r="C121" s="271"/>
      <c r="D121" s="271"/>
      <c r="E121" s="322"/>
      <c r="F121" s="323"/>
      <c r="G121" s="285"/>
      <c r="M121" s="330"/>
      <c r="N121" s="330"/>
      <c r="O121" s="330"/>
      <c r="P121" s="330"/>
      <c r="Q121" s="330"/>
    </row>
    <row r="122" spans="1:17">
      <c r="A122" s="287" t="s">
        <v>305</v>
      </c>
      <c r="B122" s="287" t="s">
        <v>306</v>
      </c>
      <c r="C122" s="278"/>
      <c r="D122" s="278"/>
      <c r="E122" s="351"/>
      <c r="F122" s="310"/>
      <c r="G122" s="367">
        <f>SUM(G125:G125)</f>
        <v>0</v>
      </c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>
      <c r="A123" s="269"/>
      <c r="B123" s="270"/>
      <c r="C123" s="271"/>
      <c r="D123" s="271"/>
      <c r="E123" s="290"/>
      <c r="F123" s="291"/>
      <c r="G123" s="291"/>
      <c r="I123" s="330"/>
      <c r="J123" s="330"/>
      <c r="K123" s="330"/>
      <c r="L123" s="330"/>
      <c r="M123" s="330"/>
      <c r="N123" s="330"/>
      <c r="O123" s="330"/>
      <c r="P123" s="330"/>
      <c r="Q123" s="330"/>
    </row>
    <row r="124" spans="1:17" ht="24">
      <c r="A124" s="292" t="s">
        <v>127</v>
      </c>
      <c r="B124" s="292" t="s">
        <v>126</v>
      </c>
      <c r="C124" s="292" t="s">
        <v>125</v>
      </c>
      <c r="D124" s="292"/>
      <c r="E124" s="293" t="s">
        <v>3</v>
      </c>
      <c r="F124" s="294" t="s">
        <v>124</v>
      </c>
      <c r="G124" s="294" t="s">
        <v>123</v>
      </c>
      <c r="I124" s="330"/>
      <c r="J124" s="330"/>
      <c r="K124" s="330"/>
      <c r="L124" s="330"/>
      <c r="M124" s="330"/>
      <c r="N124" s="330"/>
      <c r="O124" s="330"/>
      <c r="P124" s="330"/>
      <c r="Q124" s="330"/>
    </row>
    <row r="125" spans="1:17" ht="50.25">
      <c r="A125" s="296" t="s">
        <v>307</v>
      </c>
      <c r="B125" s="296" t="s">
        <v>153</v>
      </c>
      <c r="C125" s="304" t="s">
        <v>308</v>
      </c>
      <c r="D125" s="304"/>
      <c r="E125" s="355">
        <v>2.5</v>
      </c>
      <c r="F125" s="291"/>
      <c r="G125" s="315">
        <f>F125*E125</f>
        <v>0</v>
      </c>
      <c r="H125" s="315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>
      <c r="A126" s="296"/>
      <c r="B126" s="296"/>
      <c r="C126" s="304"/>
      <c r="D126" s="304"/>
      <c r="E126" s="355"/>
      <c r="F126" s="291"/>
      <c r="G126" s="315"/>
      <c r="H126" s="315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s="274" customFormat="1">
      <c r="A127" s="296"/>
      <c r="B127" s="296"/>
      <c r="C127" s="304"/>
      <c r="D127" s="304"/>
      <c r="E127" s="344"/>
      <c r="F127" s="291"/>
      <c r="G127" s="273"/>
    </row>
    <row r="128" spans="1:17" s="274" customFormat="1" ht="15">
      <c r="A128" s="276" t="s">
        <v>111</v>
      </c>
      <c r="B128" s="277" t="s">
        <v>110</v>
      </c>
      <c r="C128" s="278"/>
      <c r="D128" s="278"/>
      <c r="E128" s="279"/>
      <c r="F128" s="280"/>
      <c r="G128" s="281">
        <f>G130+G141</f>
        <v>0</v>
      </c>
      <c r="I128" s="275"/>
      <c r="J128" s="275"/>
      <c r="K128" s="275"/>
      <c r="L128" s="275"/>
      <c r="M128" s="275"/>
      <c r="N128" s="275"/>
      <c r="O128" s="275"/>
      <c r="P128" s="275"/>
      <c r="Q128" s="275"/>
    </row>
    <row r="129" spans="1:17" s="274" customFormat="1">
      <c r="A129" s="269"/>
      <c r="B129" s="270"/>
      <c r="C129" s="271"/>
      <c r="D129" s="271"/>
      <c r="E129" s="290"/>
      <c r="F129" s="291"/>
      <c r="G129" s="298"/>
      <c r="H129" s="317"/>
      <c r="I129" s="275"/>
      <c r="J129" s="275"/>
      <c r="K129" s="275"/>
      <c r="L129" s="308"/>
      <c r="M129" s="308"/>
      <c r="N129" s="308"/>
      <c r="O129" s="308"/>
      <c r="P129" s="308"/>
      <c r="Q129" s="308"/>
    </row>
    <row r="130" spans="1:17" s="373" customFormat="1" ht="12">
      <c r="A130" s="286" t="s">
        <v>135</v>
      </c>
      <c r="B130" s="287" t="s">
        <v>134</v>
      </c>
      <c r="C130" s="278"/>
      <c r="D130" s="278"/>
      <c r="E130" s="309"/>
      <c r="F130" s="368"/>
      <c r="G130" s="367">
        <f>SUM(G133:G138)</f>
        <v>0</v>
      </c>
      <c r="H130" s="369"/>
      <c r="I130" s="370"/>
      <c r="J130" s="370"/>
      <c r="K130" s="370"/>
      <c r="L130" s="370"/>
      <c r="M130" s="371"/>
      <c r="N130" s="371"/>
      <c r="O130" s="372"/>
      <c r="P130" s="372"/>
      <c r="Q130" s="372"/>
    </row>
    <row r="131" spans="1:17" s="303" customFormat="1" ht="12">
      <c r="A131" s="269"/>
      <c r="B131" s="270"/>
      <c r="C131" s="271"/>
      <c r="D131" s="271"/>
      <c r="E131" s="290"/>
      <c r="F131" s="374"/>
      <c r="G131" s="273"/>
      <c r="H131" s="306"/>
      <c r="I131" s="375"/>
      <c r="J131" s="376"/>
      <c r="K131" s="376"/>
      <c r="L131" s="377"/>
      <c r="M131" s="376"/>
      <c r="N131" s="376"/>
      <c r="O131" s="378"/>
      <c r="P131" s="302"/>
      <c r="Q131" s="302"/>
    </row>
    <row r="132" spans="1:17" s="303" customFormat="1" ht="24">
      <c r="A132" s="292" t="s">
        <v>127</v>
      </c>
      <c r="B132" s="292" t="s">
        <v>126</v>
      </c>
      <c r="C132" s="292" t="s">
        <v>125</v>
      </c>
      <c r="D132" s="292"/>
      <c r="E132" s="293" t="s">
        <v>3</v>
      </c>
      <c r="F132" s="294" t="s">
        <v>124</v>
      </c>
      <c r="G132" s="294" t="s">
        <v>123</v>
      </c>
      <c r="H132" s="328"/>
      <c r="I132" s="306"/>
      <c r="J132" s="306"/>
      <c r="K132" s="306"/>
      <c r="L132" s="306"/>
      <c r="M132" s="376"/>
      <c r="N132" s="376"/>
      <c r="O132" s="378"/>
      <c r="P132" s="302"/>
      <c r="Q132" s="302"/>
    </row>
    <row r="133" spans="1:17" s="303" customFormat="1" ht="36">
      <c r="A133" s="295" t="s">
        <v>133</v>
      </c>
      <c r="B133" s="295" t="s">
        <v>129</v>
      </c>
      <c r="C133" s="304" t="s">
        <v>132</v>
      </c>
      <c r="D133" s="304"/>
      <c r="E133" s="305">
        <v>170</v>
      </c>
      <c r="F133" s="273"/>
      <c r="G133" s="298">
        <f t="shared" ref="G133:G138" si="0">E133*F133</f>
        <v>0</v>
      </c>
      <c r="H133" s="328"/>
      <c r="I133" s="306"/>
      <c r="J133" s="306"/>
      <c r="K133" s="306"/>
      <c r="L133" s="306"/>
      <c r="M133" s="376"/>
      <c r="N133" s="376"/>
      <c r="O133" s="378"/>
      <c r="P133" s="302"/>
      <c r="Q133" s="302"/>
    </row>
    <row r="134" spans="1:17" s="303" customFormat="1" ht="36">
      <c r="A134" s="295" t="s">
        <v>122</v>
      </c>
      <c r="B134" s="296" t="s">
        <v>7</v>
      </c>
      <c r="C134" s="304" t="s">
        <v>309</v>
      </c>
      <c r="D134" s="304"/>
      <c r="E134" s="305">
        <v>5</v>
      </c>
      <c r="F134" s="374"/>
      <c r="G134" s="298">
        <f t="shared" si="0"/>
        <v>0</v>
      </c>
      <c r="H134" s="328"/>
      <c r="I134" s="375"/>
      <c r="J134" s="375"/>
      <c r="K134" s="375"/>
      <c r="L134" s="375"/>
      <c r="M134" s="376"/>
      <c r="N134" s="376"/>
      <c r="O134" s="378"/>
      <c r="P134" s="302"/>
      <c r="Q134" s="302"/>
    </row>
    <row r="135" spans="1:17" s="303" customFormat="1" ht="24">
      <c r="A135" s="295" t="s">
        <v>122</v>
      </c>
      <c r="B135" s="295" t="s">
        <v>129</v>
      </c>
      <c r="C135" s="304" t="s">
        <v>130</v>
      </c>
      <c r="D135" s="304"/>
      <c r="E135" s="305">
        <v>170</v>
      </c>
      <c r="F135" s="374"/>
      <c r="G135" s="298">
        <f t="shared" si="0"/>
        <v>0</v>
      </c>
      <c r="H135" s="328"/>
      <c r="I135" s="306"/>
      <c r="J135" s="375"/>
      <c r="K135" s="375"/>
      <c r="L135" s="375"/>
      <c r="M135" s="376"/>
      <c r="N135" s="376"/>
      <c r="O135" s="378"/>
      <c r="P135" s="302"/>
      <c r="Q135" s="302"/>
    </row>
    <row r="136" spans="1:17" s="303" customFormat="1" ht="14.25">
      <c r="A136" s="295" t="s">
        <v>122</v>
      </c>
      <c r="B136" s="295" t="s">
        <v>129</v>
      </c>
      <c r="C136" s="304" t="s">
        <v>128</v>
      </c>
      <c r="D136" s="304"/>
      <c r="E136" s="305">
        <v>170</v>
      </c>
      <c r="F136" s="374"/>
      <c r="G136" s="298">
        <f t="shared" si="0"/>
        <v>0</v>
      </c>
      <c r="H136" s="328"/>
      <c r="I136" s="306"/>
      <c r="J136" s="375"/>
      <c r="K136" s="375"/>
      <c r="L136" s="375"/>
      <c r="M136" s="376"/>
      <c r="N136" s="376"/>
      <c r="O136" s="378"/>
      <c r="P136" s="302"/>
      <c r="Q136" s="302"/>
    </row>
    <row r="137" spans="1:17" s="270" customFormat="1" ht="27.75" customHeight="1">
      <c r="A137" s="296" t="s">
        <v>122</v>
      </c>
      <c r="B137" s="296" t="s">
        <v>7</v>
      </c>
      <c r="C137" s="304" t="s">
        <v>310</v>
      </c>
      <c r="D137" s="304"/>
      <c r="E137" s="344">
        <v>1</v>
      </c>
      <c r="F137" s="291"/>
      <c r="G137" s="315">
        <f t="shared" si="0"/>
        <v>0</v>
      </c>
      <c r="I137" s="315"/>
      <c r="J137" s="315"/>
      <c r="K137" s="315"/>
      <c r="L137" s="315"/>
      <c r="M137" s="379"/>
      <c r="N137" s="379"/>
      <c r="O137" s="380"/>
    </row>
    <row r="138" spans="1:17" ht="36">
      <c r="A138" s="296" t="s">
        <v>122</v>
      </c>
      <c r="B138" s="296" t="s">
        <v>7</v>
      </c>
      <c r="C138" s="304" t="s">
        <v>311</v>
      </c>
      <c r="D138" s="304"/>
      <c r="E138" s="344">
        <v>1</v>
      </c>
      <c r="F138" s="291"/>
      <c r="G138" s="315">
        <f t="shared" si="0"/>
        <v>0</v>
      </c>
      <c r="H138" s="315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s="303" customFormat="1" ht="12">
      <c r="A139" s="295"/>
      <c r="B139" s="295"/>
      <c r="C139" s="304"/>
      <c r="D139" s="304"/>
      <c r="E139" s="305"/>
      <c r="F139" s="374"/>
      <c r="G139" s="298"/>
      <c r="H139" s="328"/>
      <c r="I139" s="306"/>
      <c r="J139" s="375"/>
      <c r="K139" s="375"/>
      <c r="L139" s="375"/>
      <c r="M139" s="376"/>
      <c r="N139" s="376"/>
      <c r="O139" s="378"/>
      <c r="P139" s="302"/>
      <c r="Q139" s="302"/>
    </row>
    <row r="140" spans="1:17" s="303" customFormat="1" ht="12">
      <c r="A140" s="295"/>
      <c r="B140" s="295"/>
      <c r="C140" s="304"/>
      <c r="D140" s="304"/>
      <c r="E140" s="305"/>
      <c r="F140" s="374"/>
      <c r="G140" s="298"/>
      <c r="H140" s="328"/>
      <c r="I140" s="306"/>
      <c r="J140" s="375"/>
      <c r="K140" s="375"/>
      <c r="L140" s="375"/>
      <c r="M140" s="376"/>
      <c r="N140" s="376"/>
      <c r="O140" s="378"/>
      <c r="P140" s="302"/>
      <c r="Q140" s="302"/>
    </row>
    <row r="141" spans="1:17" s="274" customFormat="1">
      <c r="A141" s="286" t="s">
        <v>312</v>
      </c>
      <c r="B141" s="287" t="s">
        <v>313</v>
      </c>
      <c r="C141" s="278"/>
      <c r="D141" s="278"/>
      <c r="E141" s="309"/>
      <c r="F141" s="310"/>
      <c r="G141" s="318">
        <f>SUM(G144:G146)</f>
        <v>0</v>
      </c>
      <c r="H141" s="317"/>
      <c r="I141" s="275"/>
      <c r="J141" s="275"/>
      <c r="K141" s="275"/>
      <c r="L141" s="308"/>
      <c r="M141" s="308"/>
      <c r="N141" s="308"/>
      <c r="O141" s="308"/>
      <c r="P141" s="308"/>
      <c r="Q141" s="308"/>
    </row>
    <row r="142" spans="1:17" s="274" customFormat="1">
      <c r="A142" s="269"/>
      <c r="B142" s="270"/>
      <c r="C142" s="271"/>
      <c r="D142" s="271"/>
      <c r="E142" s="290"/>
      <c r="F142" s="291"/>
      <c r="G142" s="298"/>
      <c r="H142" s="317"/>
      <c r="I142" s="275"/>
      <c r="J142" s="275"/>
      <c r="K142" s="275"/>
      <c r="L142" s="308"/>
      <c r="M142" s="308"/>
      <c r="N142" s="308"/>
      <c r="O142" s="308"/>
      <c r="P142" s="308"/>
      <c r="Q142" s="308"/>
    </row>
    <row r="143" spans="1:17" s="274" customFormat="1" ht="24">
      <c r="A143" s="292" t="s">
        <v>127</v>
      </c>
      <c r="B143" s="292" t="s">
        <v>126</v>
      </c>
      <c r="C143" s="292" t="s">
        <v>125</v>
      </c>
      <c r="D143" s="292"/>
      <c r="E143" s="293" t="s">
        <v>3</v>
      </c>
      <c r="F143" s="294" t="s">
        <v>124</v>
      </c>
      <c r="G143" s="294" t="s">
        <v>123</v>
      </c>
      <c r="H143" s="317"/>
      <c r="I143" s="275"/>
      <c r="J143" s="275"/>
      <c r="K143" s="275"/>
      <c r="L143" s="308"/>
      <c r="M143" s="308"/>
      <c r="N143" s="308"/>
      <c r="O143" s="308"/>
      <c r="P143" s="308"/>
      <c r="Q143" s="308"/>
    </row>
    <row r="144" spans="1:17" s="274" customFormat="1">
      <c r="A144" s="295" t="s">
        <v>314</v>
      </c>
      <c r="B144" s="296" t="s">
        <v>315</v>
      </c>
      <c r="C144" s="304" t="s">
        <v>316</v>
      </c>
      <c r="D144" s="304"/>
      <c r="E144" s="305">
        <v>7</v>
      </c>
      <c r="F144" s="291"/>
      <c r="G144" s="273">
        <f>E144*F144</f>
        <v>0</v>
      </c>
      <c r="H144" s="299"/>
      <c r="I144" s="275"/>
      <c r="J144" s="275"/>
      <c r="K144" s="275"/>
      <c r="L144" s="308"/>
      <c r="M144" s="308"/>
      <c r="N144" s="306"/>
      <c r="O144" s="306"/>
      <c r="P144" s="306"/>
      <c r="Q144" s="308"/>
    </row>
    <row r="145" spans="1:17" s="303" customFormat="1" ht="12">
      <c r="A145" s="313" t="s">
        <v>317</v>
      </c>
      <c r="B145" s="313" t="s">
        <v>315</v>
      </c>
      <c r="C145" s="327" t="s">
        <v>318</v>
      </c>
      <c r="D145" s="327"/>
      <c r="E145" s="314">
        <v>7</v>
      </c>
      <c r="F145" s="273"/>
      <c r="G145" s="273">
        <f>E145*F145</f>
        <v>0</v>
      </c>
      <c r="L145" s="328"/>
      <c r="M145" s="328"/>
      <c r="N145" s="328"/>
      <c r="O145" s="306"/>
      <c r="P145" s="300"/>
      <c r="Q145" s="300"/>
    </row>
    <row r="146" spans="1:17" s="274" customFormat="1" ht="14.25" customHeight="1">
      <c r="A146" s="295" t="s">
        <v>122</v>
      </c>
      <c r="B146" s="296" t="s">
        <v>10</v>
      </c>
      <c r="C146" s="304" t="s">
        <v>319</v>
      </c>
      <c r="D146" s="304"/>
      <c r="E146" s="305">
        <v>1</v>
      </c>
      <c r="F146" s="291"/>
      <c r="G146" s="273">
        <f>E146*F146</f>
        <v>0</v>
      </c>
      <c r="H146" s="317"/>
      <c r="I146" s="275"/>
      <c r="J146" s="275"/>
      <c r="K146" s="275"/>
      <c r="L146" s="308"/>
      <c r="M146" s="308"/>
      <c r="N146" s="306"/>
      <c r="O146" s="308"/>
      <c r="P146" s="306"/>
      <c r="Q146" s="308"/>
    </row>
    <row r="147" spans="1:17" s="274" customFormat="1" ht="14.25" customHeight="1">
      <c r="A147" s="295"/>
      <c r="B147" s="296"/>
      <c r="C147" s="304"/>
      <c r="D147" s="304"/>
      <c r="E147" s="290"/>
      <c r="F147" s="291"/>
      <c r="G147" s="273"/>
      <c r="H147" s="317"/>
      <c r="I147" s="275"/>
      <c r="J147" s="275"/>
      <c r="K147" s="275"/>
      <c r="L147" s="308"/>
      <c r="M147" s="308"/>
      <c r="N147" s="306"/>
      <c r="O147" s="308"/>
      <c r="P147" s="306"/>
      <c r="Q147" s="308"/>
    </row>
    <row r="148" spans="1:17">
      <c r="A148" s="269"/>
      <c r="B148" s="270"/>
      <c r="C148" s="271"/>
      <c r="D148" s="271"/>
      <c r="E148" s="290"/>
      <c r="F148" s="291"/>
      <c r="G148" s="291"/>
      <c r="L148" s="330"/>
      <c r="M148" s="330"/>
      <c r="N148" s="330"/>
      <c r="O148" s="330"/>
      <c r="P148" s="330"/>
      <c r="Q148" s="330"/>
    </row>
    <row r="149" spans="1:17" ht="15">
      <c r="A149" s="276" t="s">
        <v>109</v>
      </c>
      <c r="B149" s="277" t="s">
        <v>108</v>
      </c>
      <c r="C149" s="278"/>
      <c r="D149" s="278"/>
      <c r="E149" s="279"/>
      <c r="F149" s="280"/>
      <c r="G149" s="281">
        <f>G152</f>
        <v>0</v>
      </c>
      <c r="K149" s="330"/>
      <c r="L149" s="330"/>
      <c r="M149" s="330"/>
      <c r="N149" s="330"/>
      <c r="O149" s="330"/>
      <c r="P149" s="330"/>
      <c r="Q149" s="330"/>
    </row>
    <row r="150" spans="1:17">
      <c r="A150" s="269"/>
      <c r="B150" s="270"/>
      <c r="C150" s="271"/>
      <c r="D150" s="271"/>
      <c r="E150" s="290"/>
      <c r="F150" s="291"/>
      <c r="G150" s="298"/>
      <c r="H150" s="329"/>
    </row>
    <row r="151" spans="1:17" ht="24">
      <c r="A151" s="292" t="s">
        <v>127</v>
      </c>
      <c r="B151" s="292" t="s">
        <v>126</v>
      </c>
      <c r="C151" s="292" t="s">
        <v>125</v>
      </c>
      <c r="D151" s="292"/>
      <c r="E151" s="293" t="s">
        <v>3</v>
      </c>
      <c r="F151" s="294" t="s">
        <v>124</v>
      </c>
      <c r="G151" s="294" t="s">
        <v>123</v>
      </c>
      <c r="H151" s="329"/>
      <c r="I151" s="381">
        <f>G2+G25+G61+G94+G120+G128</f>
        <v>0</v>
      </c>
    </row>
    <row r="152" spans="1:17">
      <c r="A152" s="295" t="s">
        <v>122</v>
      </c>
      <c r="B152" s="296" t="s">
        <v>121</v>
      </c>
      <c r="C152" s="304" t="s">
        <v>120</v>
      </c>
      <c r="D152" s="304"/>
      <c r="E152" s="305">
        <v>1</v>
      </c>
      <c r="F152" s="291">
        <f>I151*0.05</f>
        <v>0</v>
      </c>
      <c r="G152" s="291">
        <f>E152*F152</f>
        <v>0</v>
      </c>
      <c r="I152" s="382"/>
    </row>
    <row r="158" spans="1:17" s="277" customFormat="1" ht="15">
      <c r="A158" s="277" t="s">
        <v>320</v>
      </c>
    </row>
    <row r="159" spans="1:17" ht="15">
      <c r="A159" s="276" t="s">
        <v>18</v>
      </c>
      <c r="B159" s="277" t="s">
        <v>119</v>
      </c>
      <c r="C159" s="278"/>
      <c r="E159" s="279"/>
      <c r="F159" s="280"/>
      <c r="G159" s="281">
        <f>G2</f>
        <v>0</v>
      </c>
      <c r="H159" s="388"/>
      <c r="I159" s="389"/>
      <c r="J159" s="388"/>
      <c r="K159" s="389"/>
      <c r="L159" s="388"/>
      <c r="M159" s="389"/>
      <c r="N159" s="388"/>
      <c r="O159" s="389"/>
      <c r="P159" s="388"/>
      <c r="Q159" s="390"/>
    </row>
    <row r="160" spans="1:17" ht="15">
      <c r="A160" s="276" t="s">
        <v>19</v>
      </c>
      <c r="B160" s="277" t="s">
        <v>118</v>
      </c>
      <c r="C160" s="278"/>
      <c r="D160" s="278"/>
      <c r="E160" s="279"/>
      <c r="F160" s="280"/>
      <c r="G160" s="281">
        <f>G25</f>
        <v>0</v>
      </c>
      <c r="H160" s="329"/>
      <c r="I160" s="330"/>
      <c r="J160" s="330"/>
      <c r="K160" s="330"/>
      <c r="L160" s="330"/>
      <c r="M160" s="330"/>
      <c r="N160" s="330"/>
    </row>
    <row r="161" spans="1:17" ht="15">
      <c r="A161" s="276" t="s">
        <v>38</v>
      </c>
      <c r="B161" s="277" t="s">
        <v>117</v>
      </c>
      <c r="C161" s="278"/>
      <c r="D161" s="278"/>
      <c r="E161" s="279"/>
      <c r="F161" s="280"/>
      <c r="G161" s="346">
        <f>G61</f>
        <v>0</v>
      </c>
      <c r="H161" s="329"/>
      <c r="I161" s="330"/>
      <c r="J161" s="330"/>
      <c r="K161" s="330"/>
      <c r="L161" s="330"/>
      <c r="M161" s="330"/>
      <c r="N161" s="330"/>
      <c r="O161" s="330"/>
      <c r="P161" s="330"/>
    </row>
    <row r="162" spans="1:17" ht="15">
      <c r="A162" s="276" t="s">
        <v>34</v>
      </c>
      <c r="B162" s="277" t="s">
        <v>116</v>
      </c>
      <c r="C162" s="278"/>
      <c r="D162" s="278"/>
      <c r="E162" s="279"/>
      <c r="F162" s="280"/>
      <c r="G162" s="281">
        <f>G94</f>
        <v>0</v>
      </c>
    </row>
    <row r="163" spans="1:17" ht="15">
      <c r="A163" s="276" t="s">
        <v>113</v>
      </c>
      <c r="B163" s="277" t="s">
        <v>112</v>
      </c>
      <c r="C163" s="278"/>
      <c r="D163" s="278"/>
      <c r="E163" s="279"/>
      <c r="F163" s="280"/>
      <c r="G163" s="281">
        <f>G120</f>
        <v>0</v>
      </c>
      <c r="M163" s="330"/>
      <c r="N163" s="330"/>
      <c r="O163" s="330"/>
      <c r="P163" s="330"/>
      <c r="Q163" s="330"/>
    </row>
    <row r="164" spans="1:17" ht="15">
      <c r="A164" s="276" t="s">
        <v>111</v>
      </c>
      <c r="B164" s="277" t="s">
        <v>110</v>
      </c>
      <c r="C164" s="278"/>
      <c r="D164" s="278"/>
      <c r="E164" s="279"/>
      <c r="F164" s="280"/>
      <c r="G164" s="281">
        <f>G128</f>
        <v>0</v>
      </c>
    </row>
    <row r="165" spans="1:17" ht="15">
      <c r="A165" s="391" t="s">
        <v>109</v>
      </c>
      <c r="B165" s="391" t="s">
        <v>108</v>
      </c>
      <c r="C165" s="392"/>
      <c r="D165" s="392"/>
      <c r="E165" s="393"/>
      <c r="F165" s="394"/>
      <c r="G165" s="395">
        <f>G149</f>
        <v>0</v>
      </c>
      <c r="K165" s="330"/>
      <c r="L165" s="330"/>
      <c r="M165" s="330"/>
      <c r="N165" s="330"/>
      <c r="O165" s="330"/>
      <c r="P165" s="330"/>
      <c r="Q165" s="330"/>
    </row>
    <row r="166" spans="1:17" ht="15">
      <c r="B166" s="277" t="s">
        <v>321</v>
      </c>
      <c r="G166" s="281">
        <f>SUM(G159:G165)</f>
        <v>0</v>
      </c>
    </row>
    <row r="167" spans="1:17" ht="15">
      <c r="B167" s="277" t="s">
        <v>322</v>
      </c>
      <c r="G167" s="281">
        <f>G166*0.22</f>
        <v>0</v>
      </c>
    </row>
    <row r="168" spans="1:17" ht="15">
      <c r="B168" s="277" t="s">
        <v>323</v>
      </c>
      <c r="G168" s="281">
        <f>G166*1.22</f>
        <v>0</v>
      </c>
    </row>
  </sheetData>
  <pageMargins left="0.9055118110236221" right="0.31496062992125984" top="0.98425196850393704" bottom="0.74803149606299213" header="0" footer="0"/>
  <pageSetup paperSize="9" scale="92" orientation="portrait" r:id="rId1"/>
  <headerFooter alignWithMargins="0">
    <oddHeader>&amp;C&amp;"Calibri,Krepko"&amp;12
UREDITEV LC 012061 - CESTA
PROJEKTANTSKI POPIS DEL Z OCENO STROŠKOV</oddHeader>
    <oddFooter xml:space="preserve">&amp;R&amp;"-,Običajno"Stran &amp;P/&amp;N&amp;12
</oddFooter>
  </headerFooter>
  <rowBreaks count="4" manualBreakCount="4">
    <brk id="30" max="6" man="1"/>
    <brk id="61" max="6" man="1"/>
    <brk id="101" max="6" man="1"/>
    <brk id="1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opLeftCell="A130" zoomScale="115" zoomScaleNormal="115" zoomScaleSheetLayoutView="115" zoomScalePageLayoutView="85" workbookViewId="0">
      <selection activeCell="F128" sqref="F128:F130"/>
    </sheetView>
  </sheetViews>
  <sheetFormatPr defaultRowHeight="12.75"/>
  <cols>
    <col min="1" max="1" width="9.140625" style="383"/>
    <col min="2" max="2" width="9.140625" style="384"/>
    <col min="3" max="3" width="41.7109375" style="385" customWidth="1"/>
    <col min="4" max="4" width="2.42578125" style="385" customWidth="1"/>
    <col min="5" max="5" width="10" style="10" customWidth="1"/>
    <col min="6" max="6" width="10" style="386" customWidth="1"/>
    <col min="7" max="7" width="12.5703125" style="387" bestFit="1" customWidth="1"/>
    <col min="8" max="8" width="9.140625" style="10"/>
    <col min="9" max="9" width="11.28515625" style="331" bestFit="1" customWidth="1"/>
    <col min="10" max="17" width="9.140625" style="331"/>
    <col min="18" max="258" width="9.140625" style="10"/>
    <col min="259" max="259" width="41.7109375" style="10" customWidth="1"/>
    <col min="260" max="260" width="2.42578125" style="10" customWidth="1"/>
    <col min="261" max="262" width="10" style="10" customWidth="1"/>
    <col min="263" max="263" width="12.5703125" style="10" bestFit="1" customWidth="1"/>
    <col min="264" max="264" width="9.140625" style="10"/>
    <col min="265" max="265" width="11.28515625" style="10" bestFit="1" customWidth="1"/>
    <col min="266" max="514" width="9.140625" style="10"/>
    <col min="515" max="515" width="41.7109375" style="10" customWidth="1"/>
    <col min="516" max="516" width="2.42578125" style="10" customWidth="1"/>
    <col min="517" max="518" width="10" style="10" customWidth="1"/>
    <col min="519" max="519" width="12.5703125" style="10" bestFit="1" customWidth="1"/>
    <col min="520" max="520" width="9.140625" style="10"/>
    <col min="521" max="521" width="11.28515625" style="10" bestFit="1" customWidth="1"/>
    <col min="522" max="770" width="9.140625" style="10"/>
    <col min="771" max="771" width="41.7109375" style="10" customWidth="1"/>
    <col min="772" max="772" width="2.42578125" style="10" customWidth="1"/>
    <col min="773" max="774" width="10" style="10" customWidth="1"/>
    <col min="775" max="775" width="12.5703125" style="10" bestFit="1" customWidth="1"/>
    <col min="776" max="776" width="9.140625" style="10"/>
    <col min="777" max="777" width="11.28515625" style="10" bestFit="1" customWidth="1"/>
    <col min="778" max="1026" width="9.140625" style="10"/>
    <col min="1027" max="1027" width="41.7109375" style="10" customWidth="1"/>
    <col min="1028" max="1028" width="2.42578125" style="10" customWidth="1"/>
    <col min="1029" max="1030" width="10" style="10" customWidth="1"/>
    <col min="1031" max="1031" width="12.5703125" style="10" bestFit="1" customWidth="1"/>
    <col min="1032" max="1032" width="9.140625" style="10"/>
    <col min="1033" max="1033" width="11.28515625" style="10" bestFit="1" customWidth="1"/>
    <col min="1034" max="1282" width="9.140625" style="10"/>
    <col min="1283" max="1283" width="41.7109375" style="10" customWidth="1"/>
    <col min="1284" max="1284" width="2.42578125" style="10" customWidth="1"/>
    <col min="1285" max="1286" width="10" style="10" customWidth="1"/>
    <col min="1287" max="1287" width="12.5703125" style="10" bestFit="1" customWidth="1"/>
    <col min="1288" max="1288" width="9.140625" style="10"/>
    <col min="1289" max="1289" width="11.28515625" style="10" bestFit="1" customWidth="1"/>
    <col min="1290" max="1538" width="9.140625" style="10"/>
    <col min="1539" max="1539" width="41.7109375" style="10" customWidth="1"/>
    <col min="1540" max="1540" width="2.42578125" style="10" customWidth="1"/>
    <col min="1541" max="1542" width="10" style="10" customWidth="1"/>
    <col min="1543" max="1543" width="12.5703125" style="10" bestFit="1" customWidth="1"/>
    <col min="1544" max="1544" width="9.140625" style="10"/>
    <col min="1545" max="1545" width="11.28515625" style="10" bestFit="1" customWidth="1"/>
    <col min="1546" max="1794" width="9.140625" style="10"/>
    <col min="1795" max="1795" width="41.7109375" style="10" customWidth="1"/>
    <col min="1796" max="1796" width="2.42578125" style="10" customWidth="1"/>
    <col min="1797" max="1798" width="10" style="10" customWidth="1"/>
    <col min="1799" max="1799" width="12.5703125" style="10" bestFit="1" customWidth="1"/>
    <col min="1800" max="1800" width="9.140625" style="10"/>
    <col min="1801" max="1801" width="11.28515625" style="10" bestFit="1" customWidth="1"/>
    <col min="1802" max="2050" width="9.140625" style="10"/>
    <col min="2051" max="2051" width="41.7109375" style="10" customWidth="1"/>
    <col min="2052" max="2052" width="2.42578125" style="10" customWidth="1"/>
    <col min="2053" max="2054" width="10" style="10" customWidth="1"/>
    <col min="2055" max="2055" width="12.5703125" style="10" bestFit="1" customWidth="1"/>
    <col min="2056" max="2056" width="9.140625" style="10"/>
    <col min="2057" max="2057" width="11.28515625" style="10" bestFit="1" customWidth="1"/>
    <col min="2058" max="2306" width="9.140625" style="10"/>
    <col min="2307" max="2307" width="41.7109375" style="10" customWidth="1"/>
    <col min="2308" max="2308" width="2.42578125" style="10" customWidth="1"/>
    <col min="2309" max="2310" width="10" style="10" customWidth="1"/>
    <col min="2311" max="2311" width="12.5703125" style="10" bestFit="1" customWidth="1"/>
    <col min="2312" max="2312" width="9.140625" style="10"/>
    <col min="2313" max="2313" width="11.28515625" style="10" bestFit="1" customWidth="1"/>
    <col min="2314" max="2562" width="9.140625" style="10"/>
    <col min="2563" max="2563" width="41.7109375" style="10" customWidth="1"/>
    <col min="2564" max="2564" width="2.42578125" style="10" customWidth="1"/>
    <col min="2565" max="2566" width="10" style="10" customWidth="1"/>
    <col min="2567" max="2567" width="12.5703125" style="10" bestFit="1" customWidth="1"/>
    <col min="2568" max="2568" width="9.140625" style="10"/>
    <col min="2569" max="2569" width="11.28515625" style="10" bestFit="1" customWidth="1"/>
    <col min="2570" max="2818" width="9.140625" style="10"/>
    <col min="2819" max="2819" width="41.7109375" style="10" customWidth="1"/>
    <col min="2820" max="2820" width="2.42578125" style="10" customWidth="1"/>
    <col min="2821" max="2822" width="10" style="10" customWidth="1"/>
    <col min="2823" max="2823" width="12.5703125" style="10" bestFit="1" customWidth="1"/>
    <col min="2824" max="2824" width="9.140625" style="10"/>
    <col min="2825" max="2825" width="11.28515625" style="10" bestFit="1" customWidth="1"/>
    <col min="2826" max="3074" width="9.140625" style="10"/>
    <col min="3075" max="3075" width="41.7109375" style="10" customWidth="1"/>
    <col min="3076" max="3076" width="2.42578125" style="10" customWidth="1"/>
    <col min="3077" max="3078" width="10" style="10" customWidth="1"/>
    <col min="3079" max="3079" width="12.5703125" style="10" bestFit="1" customWidth="1"/>
    <col min="3080" max="3080" width="9.140625" style="10"/>
    <col min="3081" max="3081" width="11.28515625" style="10" bestFit="1" customWidth="1"/>
    <col min="3082" max="3330" width="9.140625" style="10"/>
    <col min="3331" max="3331" width="41.7109375" style="10" customWidth="1"/>
    <col min="3332" max="3332" width="2.42578125" style="10" customWidth="1"/>
    <col min="3333" max="3334" width="10" style="10" customWidth="1"/>
    <col min="3335" max="3335" width="12.5703125" style="10" bestFit="1" customWidth="1"/>
    <col min="3336" max="3336" width="9.140625" style="10"/>
    <col min="3337" max="3337" width="11.28515625" style="10" bestFit="1" customWidth="1"/>
    <col min="3338" max="3586" width="9.140625" style="10"/>
    <col min="3587" max="3587" width="41.7109375" style="10" customWidth="1"/>
    <col min="3588" max="3588" width="2.42578125" style="10" customWidth="1"/>
    <col min="3589" max="3590" width="10" style="10" customWidth="1"/>
    <col min="3591" max="3591" width="12.5703125" style="10" bestFit="1" customWidth="1"/>
    <col min="3592" max="3592" width="9.140625" style="10"/>
    <col min="3593" max="3593" width="11.28515625" style="10" bestFit="1" customWidth="1"/>
    <col min="3594" max="3842" width="9.140625" style="10"/>
    <col min="3843" max="3843" width="41.7109375" style="10" customWidth="1"/>
    <col min="3844" max="3844" width="2.42578125" style="10" customWidth="1"/>
    <col min="3845" max="3846" width="10" style="10" customWidth="1"/>
    <col min="3847" max="3847" width="12.5703125" style="10" bestFit="1" customWidth="1"/>
    <col min="3848" max="3848" width="9.140625" style="10"/>
    <col min="3849" max="3849" width="11.28515625" style="10" bestFit="1" customWidth="1"/>
    <col min="3850" max="4098" width="9.140625" style="10"/>
    <col min="4099" max="4099" width="41.7109375" style="10" customWidth="1"/>
    <col min="4100" max="4100" width="2.42578125" style="10" customWidth="1"/>
    <col min="4101" max="4102" width="10" style="10" customWidth="1"/>
    <col min="4103" max="4103" width="12.5703125" style="10" bestFit="1" customWidth="1"/>
    <col min="4104" max="4104" width="9.140625" style="10"/>
    <col min="4105" max="4105" width="11.28515625" style="10" bestFit="1" customWidth="1"/>
    <col min="4106" max="4354" width="9.140625" style="10"/>
    <col min="4355" max="4355" width="41.7109375" style="10" customWidth="1"/>
    <col min="4356" max="4356" width="2.42578125" style="10" customWidth="1"/>
    <col min="4357" max="4358" width="10" style="10" customWidth="1"/>
    <col min="4359" max="4359" width="12.5703125" style="10" bestFit="1" customWidth="1"/>
    <col min="4360" max="4360" width="9.140625" style="10"/>
    <col min="4361" max="4361" width="11.28515625" style="10" bestFit="1" customWidth="1"/>
    <col min="4362" max="4610" width="9.140625" style="10"/>
    <col min="4611" max="4611" width="41.7109375" style="10" customWidth="1"/>
    <col min="4612" max="4612" width="2.42578125" style="10" customWidth="1"/>
    <col min="4613" max="4614" width="10" style="10" customWidth="1"/>
    <col min="4615" max="4615" width="12.5703125" style="10" bestFit="1" customWidth="1"/>
    <col min="4616" max="4616" width="9.140625" style="10"/>
    <col min="4617" max="4617" width="11.28515625" style="10" bestFit="1" customWidth="1"/>
    <col min="4618" max="4866" width="9.140625" style="10"/>
    <col min="4867" max="4867" width="41.7109375" style="10" customWidth="1"/>
    <col min="4868" max="4868" width="2.42578125" style="10" customWidth="1"/>
    <col min="4869" max="4870" width="10" style="10" customWidth="1"/>
    <col min="4871" max="4871" width="12.5703125" style="10" bestFit="1" customWidth="1"/>
    <col min="4872" max="4872" width="9.140625" style="10"/>
    <col min="4873" max="4873" width="11.28515625" style="10" bestFit="1" customWidth="1"/>
    <col min="4874" max="5122" width="9.140625" style="10"/>
    <col min="5123" max="5123" width="41.7109375" style="10" customWidth="1"/>
    <col min="5124" max="5124" width="2.42578125" style="10" customWidth="1"/>
    <col min="5125" max="5126" width="10" style="10" customWidth="1"/>
    <col min="5127" max="5127" width="12.5703125" style="10" bestFit="1" customWidth="1"/>
    <col min="5128" max="5128" width="9.140625" style="10"/>
    <col min="5129" max="5129" width="11.28515625" style="10" bestFit="1" customWidth="1"/>
    <col min="5130" max="5378" width="9.140625" style="10"/>
    <col min="5379" max="5379" width="41.7109375" style="10" customWidth="1"/>
    <col min="5380" max="5380" width="2.42578125" style="10" customWidth="1"/>
    <col min="5381" max="5382" width="10" style="10" customWidth="1"/>
    <col min="5383" max="5383" width="12.5703125" style="10" bestFit="1" customWidth="1"/>
    <col min="5384" max="5384" width="9.140625" style="10"/>
    <col min="5385" max="5385" width="11.28515625" style="10" bestFit="1" customWidth="1"/>
    <col min="5386" max="5634" width="9.140625" style="10"/>
    <col min="5635" max="5635" width="41.7109375" style="10" customWidth="1"/>
    <col min="5636" max="5636" width="2.42578125" style="10" customWidth="1"/>
    <col min="5637" max="5638" width="10" style="10" customWidth="1"/>
    <col min="5639" max="5639" width="12.5703125" style="10" bestFit="1" customWidth="1"/>
    <col min="5640" max="5640" width="9.140625" style="10"/>
    <col min="5641" max="5641" width="11.28515625" style="10" bestFit="1" customWidth="1"/>
    <col min="5642" max="5890" width="9.140625" style="10"/>
    <col min="5891" max="5891" width="41.7109375" style="10" customWidth="1"/>
    <col min="5892" max="5892" width="2.42578125" style="10" customWidth="1"/>
    <col min="5893" max="5894" width="10" style="10" customWidth="1"/>
    <col min="5895" max="5895" width="12.5703125" style="10" bestFit="1" customWidth="1"/>
    <col min="5896" max="5896" width="9.140625" style="10"/>
    <col min="5897" max="5897" width="11.28515625" style="10" bestFit="1" customWidth="1"/>
    <col min="5898" max="6146" width="9.140625" style="10"/>
    <col min="6147" max="6147" width="41.7109375" style="10" customWidth="1"/>
    <col min="6148" max="6148" width="2.42578125" style="10" customWidth="1"/>
    <col min="6149" max="6150" width="10" style="10" customWidth="1"/>
    <col min="6151" max="6151" width="12.5703125" style="10" bestFit="1" customWidth="1"/>
    <col min="6152" max="6152" width="9.140625" style="10"/>
    <col min="6153" max="6153" width="11.28515625" style="10" bestFit="1" customWidth="1"/>
    <col min="6154" max="6402" width="9.140625" style="10"/>
    <col min="6403" max="6403" width="41.7109375" style="10" customWidth="1"/>
    <col min="6404" max="6404" width="2.42578125" style="10" customWidth="1"/>
    <col min="6405" max="6406" width="10" style="10" customWidth="1"/>
    <col min="6407" max="6407" width="12.5703125" style="10" bestFit="1" customWidth="1"/>
    <col min="6408" max="6408" width="9.140625" style="10"/>
    <col min="6409" max="6409" width="11.28515625" style="10" bestFit="1" customWidth="1"/>
    <col min="6410" max="6658" width="9.140625" style="10"/>
    <col min="6659" max="6659" width="41.7109375" style="10" customWidth="1"/>
    <col min="6660" max="6660" width="2.42578125" style="10" customWidth="1"/>
    <col min="6661" max="6662" width="10" style="10" customWidth="1"/>
    <col min="6663" max="6663" width="12.5703125" style="10" bestFit="1" customWidth="1"/>
    <col min="6664" max="6664" width="9.140625" style="10"/>
    <col min="6665" max="6665" width="11.28515625" style="10" bestFit="1" customWidth="1"/>
    <col min="6666" max="6914" width="9.140625" style="10"/>
    <col min="6915" max="6915" width="41.7109375" style="10" customWidth="1"/>
    <col min="6916" max="6916" width="2.42578125" style="10" customWidth="1"/>
    <col min="6917" max="6918" width="10" style="10" customWidth="1"/>
    <col min="6919" max="6919" width="12.5703125" style="10" bestFit="1" customWidth="1"/>
    <col min="6920" max="6920" width="9.140625" style="10"/>
    <col min="6921" max="6921" width="11.28515625" style="10" bestFit="1" customWidth="1"/>
    <col min="6922" max="7170" width="9.140625" style="10"/>
    <col min="7171" max="7171" width="41.7109375" style="10" customWidth="1"/>
    <col min="7172" max="7172" width="2.42578125" style="10" customWidth="1"/>
    <col min="7173" max="7174" width="10" style="10" customWidth="1"/>
    <col min="7175" max="7175" width="12.5703125" style="10" bestFit="1" customWidth="1"/>
    <col min="7176" max="7176" width="9.140625" style="10"/>
    <col min="7177" max="7177" width="11.28515625" style="10" bestFit="1" customWidth="1"/>
    <col min="7178" max="7426" width="9.140625" style="10"/>
    <col min="7427" max="7427" width="41.7109375" style="10" customWidth="1"/>
    <col min="7428" max="7428" width="2.42578125" style="10" customWidth="1"/>
    <col min="7429" max="7430" width="10" style="10" customWidth="1"/>
    <col min="7431" max="7431" width="12.5703125" style="10" bestFit="1" customWidth="1"/>
    <col min="7432" max="7432" width="9.140625" style="10"/>
    <col min="7433" max="7433" width="11.28515625" style="10" bestFit="1" customWidth="1"/>
    <col min="7434" max="7682" width="9.140625" style="10"/>
    <col min="7683" max="7683" width="41.7109375" style="10" customWidth="1"/>
    <col min="7684" max="7684" width="2.42578125" style="10" customWidth="1"/>
    <col min="7685" max="7686" width="10" style="10" customWidth="1"/>
    <col min="7687" max="7687" width="12.5703125" style="10" bestFit="1" customWidth="1"/>
    <col min="7688" max="7688" width="9.140625" style="10"/>
    <col min="7689" max="7689" width="11.28515625" style="10" bestFit="1" customWidth="1"/>
    <col min="7690" max="7938" width="9.140625" style="10"/>
    <col min="7939" max="7939" width="41.7109375" style="10" customWidth="1"/>
    <col min="7940" max="7940" width="2.42578125" style="10" customWidth="1"/>
    <col min="7941" max="7942" width="10" style="10" customWidth="1"/>
    <col min="7943" max="7943" width="12.5703125" style="10" bestFit="1" customWidth="1"/>
    <col min="7944" max="7944" width="9.140625" style="10"/>
    <col min="7945" max="7945" width="11.28515625" style="10" bestFit="1" customWidth="1"/>
    <col min="7946" max="8194" width="9.140625" style="10"/>
    <col min="8195" max="8195" width="41.7109375" style="10" customWidth="1"/>
    <col min="8196" max="8196" width="2.42578125" style="10" customWidth="1"/>
    <col min="8197" max="8198" width="10" style="10" customWidth="1"/>
    <col min="8199" max="8199" width="12.5703125" style="10" bestFit="1" customWidth="1"/>
    <col min="8200" max="8200" width="9.140625" style="10"/>
    <col min="8201" max="8201" width="11.28515625" style="10" bestFit="1" customWidth="1"/>
    <col min="8202" max="8450" width="9.140625" style="10"/>
    <col min="8451" max="8451" width="41.7109375" style="10" customWidth="1"/>
    <col min="8452" max="8452" width="2.42578125" style="10" customWidth="1"/>
    <col min="8453" max="8454" width="10" style="10" customWidth="1"/>
    <col min="8455" max="8455" width="12.5703125" style="10" bestFit="1" customWidth="1"/>
    <col min="8456" max="8456" width="9.140625" style="10"/>
    <col min="8457" max="8457" width="11.28515625" style="10" bestFit="1" customWidth="1"/>
    <col min="8458" max="8706" width="9.140625" style="10"/>
    <col min="8707" max="8707" width="41.7109375" style="10" customWidth="1"/>
    <col min="8708" max="8708" width="2.42578125" style="10" customWidth="1"/>
    <col min="8709" max="8710" width="10" style="10" customWidth="1"/>
    <col min="8711" max="8711" width="12.5703125" style="10" bestFit="1" customWidth="1"/>
    <col min="8712" max="8712" width="9.140625" style="10"/>
    <col min="8713" max="8713" width="11.28515625" style="10" bestFit="1" customWidth="1"/>
    <col min="8714" max="8962" width="9.140625" style="10"/>
    <col min="8963" max="8963" width="41.7109375" style="10" customWidth="1"/>
    <col min="8964" max="8964" width="2.42578125" style="10" customWidth="1"/>
    <col min="8965" max="8966" width="10" style="10" customWidth="1"/>
    <col min="8967" max="8967" width="12.5703125" style="10" bestFit="1" customWidth="1"/>
    <col min="8968" max="8968" width="9.140625" style="10"/>
    <col min="8969" max="8969" width="11.28515625" style="10" bestFit="1" customWidth="1"/>
    <col min="8970" max="9218" width="9.140625" style="10"/>
    <col min="9219" max="9219" width="41.7109375" style="10" customWidth="1"/>
    <col min="9220" max="9220" width="2.42578125" style="10" customWidth="1"/>
    <col min="9221" max="9222" width="10" style="10" customWidth="1"/>
    <col min="9223" max="9223" width="12.5703125" style="10" bestFit="1" customWidth="1"/>
    <col min="9224" max="9224" width="9.140625" style="10"/>
    <col min="9225" max="9225" width="11.28515625" style="10" bestFit="1" customWidth="1"/>
    <col min="9226" max="9474" width="9.140625" style="10"/>
    <col min="9475" max="9475" width="41.7109375" style="10" customWidth="1"/>
    <col min="9476" max="9476" width="2.42578125" style="10" customWidth="1"/>
    <col min="9477" max="9478" width="10" style="10" customWidth="1"/>
    <col min="9479" max="9479" width="12.5703125" style="10" bestFit="1" customWidth="1"/>
    <col min="9480" max="9480" width="9.140625" style="10"/>
    <col min="9481" max="9481" width="11.28515625" style="10" bestFit="1" customWidth="1"/>
    <col min="9482" max="9730" width="9.140625" style="10"/>
    <col min="9731" max="9731" width="41.7109375" style="10" customWidth="1"/>
    <col min="9732" max="9732" width="2.42578125" style="10" customWidth="1"/>
    <col min="9733" max="9734" width="10" style="10" customWidth="1"/>
    <col min="9735" max="9735" width="12.5703125" style="10" bestFit="1" customWidth="1"/>
    <col min="9736" max="9736" width="9.140625" style="10"/>
    <col min="9737" max="9737" width="11.28515625" style="10" bestFit="1" customWidth="1"/>
    <col min="9738" max="9986" width="9.140625" style="10"/>
    <col min="9987" max="9987" width="41.7109375" style="10" customWidth="1"/>
    <col min="9988" max="9988" width="2.42578125" style="10" customWidth="1"/>
    <col min="9989" max="9990" width="10" style="10" customWidth="1"/>
    <col min="9991" max="9991" width="12.5703125" style="10" bestFit="1" customWidth="1"/>
    <col min="9992" max="9992" width="9.140625" style="10"/>
    <col min="9993" max="9993" width="11.28515625" style="10" bestFit="1" customWidth="1"/>
    <col min="9994" max="10242" width="9.140625" style="10"/>
    <col min="10243" max="10243" width="41.7109375" style="10" customWidth="1"/>
    <col min="10244" max="10244" width="2.42578125" style="10" customWidth="1"/>
    <col min="10245" max="10246" width="10" style="10" customWidth="1"/>
    <col min="10247" max="10247" width="12.5703125" style="10" bestFit="1" customWidth="1"/>
    <col min="10248" max="10248" width="9.140625" style="10"/>
    <col min="10249" max="10249" width="11.28515625" style="10" bestFit="1" customWidth="1"/>
    <col min="10250" max="10498" width="9.140625" style="10"/>
    <col min="10499" max="10499" width="41.7109375" style="10" customWidth="1"/>
    <col min="10500" max="10500" width="2.42578125" style="10" customWidth="1"/>
    <col min="10501" max="10502" width="10" style="10" customWidth="1"/>
    <col min="10503" max="10503" width="12.5703125" style="10" bestFit="1" customWidth="1"/>
    <col min="10504" max="10504" width="9.140625" style="10"/>
    <col min="10505" max="10505" width="11.28515625" style="10" bestFit="1" customWidth="1"/>
    <col min="10506" max="10754" width="9.140625" style="10"/>
    <col min="10755" max="10755" width="41.7109375" style="10" customWidth="1"/>
    <col min="10756" max="10756" width="2.42578125" style="10" customWidth="1"/>
    <col min="10757" max="10758" width="10" style="10" customWidth="1"/>
    <col min="10759" max="10759" width="12.5703125" style="10" bestFit="1" customWidth="1"/>
    <col min="10760" max="10760" width="9.140625" style="10"/>
    <col min="10761" max="10761" width="11.28515625" style="10" bestFit="1" customWidth="1"/>
    <col min="10762" max="11010" width="9.140625" style="10"/>
    <col min="11011" max="11011" width="41.7109375" style="10" customWidth="1"/>
    <col min="11012" max="11012" width="2.42578125" style="10" customWidth="1"/>
    <col min="11013" max="11014" width="10" style="10" customWidth="1"/>
    <col min="11015" max="11015" width="12.5703125" style="10" bestFit="1" customWidth="1"/>
    <col min="11016" max="11016" width="9.140625" style="10"/>
    <col min="11017" max="11017" width="11.28515625" style="10" bestFit="1" customWidth="1"/>
    <col min="11018" max="11266" width="9.140625" style="10"/>
    <col min="11267" max="11267" width="41.7109375" style="10" customWidth="1"/>
    <col min="11268" max="11268" width="2.42578125" style="10" customWidth="1"/>
    <col min="11269" max="11270" width="10" style="10" customWidth="1"/>
    <col min="11271" max="11271" width="12.5703125" style="10" bestFit="1" customWidth="1"/>
    <col min="11272" max="11272" width="9.140625" style="10"/>
    <col min="11273" max="11273" width="11.28515625" style="10" bestFit="1" customWidth="1"/>
    <col min="11274" max="11522" width="9.140625" style="10"/>
    <col min="11523" max="11523" width="41.7109375" style="10" customWidth="1"/>
    <col min="11524" max="11524" width="2.42578125" style="10" customWidth="1"/>
    <col min="11525" max="11526" width="10" style="10" customWidth="1"/>
    <col min="11527" max="11527" width="12.5703125" style="10" bestFit="1" customWidth="1"/>
    <col min="11528" max="11528" width="9.140625" style="10"/>
    <col min="11529" max="11529" width="11.28515625" style="10" bestFit="1" customWidth="1"/>
    <col min="11530" max="11778" width="9.140625" style="10"/>
    <col min="11779" max="11779" width="41.7109375" style="10" customWidth="1"/>
    <col min="11780" max="11780" width="2.42578125" style="10" customWidth="1"/>
    <col min="11781" max="11782" width="10" style="10" customWidth="1"/>
    <col min="11783" max="11783" width="12.5703125" style="10" bestFit="1" customWidth="1"/>
    <col min="11784" max="11784" width="9.140625" style="10"/>
    <col min="11785" max="11785" width="11.28515625" style="10" bestFit="1" customWidth="1"/>
    <col min="11786" max="12034" width="9.140625" style="10"/>
    <col min="12035" max="12035" width="41.7109375" style="10" customWidth="1"/>
    <col min="12036" max="12036" width="2.42578125" style="10" customWidth="1"/>
    <col min="12037" max="12038" width="10" style="10" customWidth="1"/>
    <col min="12039" max="12039" width="12.5703125" style="10" bestFit="1" customWidth="1"/>
    <col min="12040" max="12040" width="9.140625" style="10"/>
    <col min="12041" max="12041" width="11.28515625" style="10" bestFit="1" customWidth="1"/>
    <col min="12042" max="12290" width="9.140625" style="10"/>
    <col min="12291" max="12291" width="41.7109375" style="10" customWidth="1"/>
    <col min="12292" max="12292" width="2.42578125" style="10" customWidth="1"/>
    <col min="12293" max="12294" width="10" style="10" customWidth="1"/>
    <col min="12295" max="12295" width="12.5703125" style="10" bestFit="1" customWidth="1"/>
    <col min="12296" max="12296" width="9.140625" style="10"/>
    <col min="12297" max="12297" width="11.28515625" style="10" bestFit="1" customWidth="1"/>
    <col min="12298" max="12546" width="9.140625" style="10"/>
    <col min="12547" max="12547" width="41.7109375" style="10" customWidth="1"/>
    <col min="12548" max="12548" width="2.42578125" style="10" customWidth="1"/>
    <col min="12549" max="12550" width="10" style="10" customWidth="1"/>
    <col min="12551" max="12551" width="12.5703125" style="10" bestFit="1" customWidth="1"/>
    <col min="12552" max="12552" width="9.140625" style="10"/>
    <col min="12553" max="12553" width="11.28515625" style="10" bestFit="1" customWidth="1"/>
    <col min="12554" max="12802" width="9.140625" style="10"/>
    <col min="12803" max="12803" width="41.7109375" style="10" customWidth="1"/>
    <col min="12804" max="12804" width="2.42578125" style="10" customWidth="1"/>
    <col min="12805" max="12806" width="10" style="10" customWidth="1"/>
    <col min="12807" max="12807" width="12.5703125" style="10" bestFit="1" customWidth="1"/>
    <col min="12808" max="12808" width="9.140625" style="10"/>
    <col min="12809" max="12809" width="11.28515625" style="10" bestFit="1" customWidth="1"/>
    <col min="12810" max="13058" width="9.140625" style="10"/>
    <col min="13059" max="13059" width="41.7109375" style="10" customWidth="1"/>
    <col min="13060" max="13060" width="2.42578125" style="10" customWidth="1"/>
    <col min="13061" max="13062" width="10" style="10" customWidth="1"/>
    <col min="13063" max="13063" width="12.5703125" style="10" bestFit="1" customWidth="1"/>
    <col min="13064" max="13064" width="9.140625" style="10"/>
    <col min="13065" max="13065" width="11.28515625" style="10" bestFit="1" customWidth="1"/>
    <col min="13066" max="13314" width="9.140625" style="10"/>
    <col min="13315" max="13315" width="41.7109375" style="10" customWidth="1"/>
    <col min="13316" max="13316" width="2.42578125" style="10" customWidth="1"/>
    <col min="13317" max="13318" width="10" style="10" customWidth="1"/>
    <col min="13319" max="13319" width="12.5703125" style="10" bestFit="1" customWidth="1"/>
    <col min="13320" max="13320" width="9.140625" style="10"/>
    <col min="13321" max="13321" width="11.28515625" style="10" bestFit="1" customWidth="1"/>
    <col min="13322" max="13570" width="9.140625" style="10"/>
    <col min="13571" max="13571" width="41.7109375" style="10" customWidth="1"/>
    <col min="13572" max="13572" width="2.42578125" style="10" customWidth="1"/>
    <col min="13573" max="13574" width="10" style="10" customWidth="1"/>
    <col min="13575" max="13575" width="12.5703125" style="10" bestFit="1" customWidth="1"/>
    <col min="13576" max="13576" width="9.140625" style="10"/>
    <col min="13577" max="13577" width="11.28515625" style="10" bestFit="1" customWidth="1"/>
    <col min="13578" max="13826" width="9.140625" style="10"/>
    <col min="13827" max="13827" width="41.7109375" style="10" customWidth="1"/>
    <col min="13828" max="13828" width="2.42578125" style="10" customWidth="1"/>
    <col min="13829" max="13830" width="10" style="10" customWidth="1"/>
    <col min="13831" max="13831" width="12.5703125" style="10" bestFit="1" customWidth="1"/>
    <col min="13832" max="13832" width="9.140625" style="10"/>
    <col min="13833" max="13833" width="11.28515625" style="10" bestFit="1" customWidth="1"/>
    <col min="13834" max="14082" width="9.140625" style="10"/>
    <col min="14083" max="14083" width="41.7109375" style="10" customWidth="1"/>
    <col min="14084" max="14084" width="2.42578125" style="10" customWidth="1"/>
    <col min="14085" max="14086" width="10" style="10" customWidth="1"/>
    <col min="14087" max="14087" width="12.5703125" style="10" bestFit="1" customWidth="1"/>
    <col min="14088" max="14088" width="9.140625" style="10"/>
    <col min="14089" max="14089" width="11.28515625" style="10" bestFit="1" customWidth="1"/>
    <col min="14090" max="14338" width="9.140625" style="10"/>
    <col min="14339" max="14339" width="41.7109375" style="10" customWidth="1"/>
    <col min="14340" max="14340" width="2.42578125" style="10" customWidth="1"/>
    <col min="14341" max="14342" width="10" style="10" customWidth="1"/>
    <col min="14343" max="14343" width="12.5703125" style="10" bestFit="1" customWidth="1"/>
    <col min="14344" max="14344" width="9.140625" style="10"/>
    <col min="14345" max="14345" width="11.28515625" style="10" bestFit="1" customWidth="1"/>
    <col min="14346" max="14594" width="9.140625" style="10"/>
    <col min="14595" max="14595" width="41.7109375" style="10" customWidth="1"/>
    <col min="14596" max="14596" width="2.42578125" style="10" customWidth="1"/>
    <col min="14597" max="14598" width="10" style="10" customWidth="1"/>
    <col min="14599" max="14599" width="12.5703125" style="10" bestFit="1" customWidth="1"/>
    <col min="14600" max="14600" width="9.140625" style="10"/>
    <col min="14601" max="14601" width="11.28515625" style="10" bestFit="1" customWidth="1"/>
    <col min="14602" max="14850" width="9.140625" style="10"/>
    <col min="14851" max="14851" width="41.7109375" style="10" customWidth="1"/>
    <col min="14852" max="14852" width="2.42578125" style="10" customWidth="1"/>
    <col min="14853" max="14854" width="10" style="10" customWidth="1"/>
    <col min="14855" max="14855" width="12.5703125" style="10" bestFit="1" customWidth="1"/>
    <col min="14856" max="14856" width="9.140625" style="10"/>
    <col min="14857" max="14857" width="11.28515625" style="10" bestFit="1" customWidth="1"/>
    <col min="14858" max="15106" width="9.140625" style="10"/>
    <col min="15107" max="15107" width="41.7109375" style="10" customWidth="1"/>
    <col min="15108" max="15108" width="2.42578125" style="10" customWidth="1"/>
    <col min="15109" max="15110" width="10" style="10" customWidth="1"/>
    <col min="15111" max="15111" width="12.5703125" style="10" bestFit="1" customWidth="1"/>
    <col min="15112" max="15112" width="9.140625" style="10"/>
    <col min="15113" max="15113" width="11.28515625" style="10" bestFit="1" customWidth="1"/>
    <col min="15114" max="15362" width="9.140625" style="10"/>
    <col min="15363" max="15363" width="41.7109375" style="10" customWidth="1"/>
    <col min="15364" max="15364" width="2.42578125" style="10" customWidth="1"/>
    <col min="15365" max="15366" width="10" style="10" customWidth="1"/>
    <col min="15367" max="15367" width="12.5703125" style="10" bestFit="1" customWidth="1"/>
    <col min="15368" max="15368" width="9.140625" style="10"/>
    <col min="15369" max="15369" width="11.28515625" style="10" bestFit="1" customWidth="1"/>
    <col min="15370" max="15618" width="9.140625" style="10"/>
    <col min="15619" max="15619" width="41.7109375" style="10" customWidth="1"/>
    <col min="15620" max="15620" width="2.42578125" style="10" customWidth="1"/>
    <col min="15621" max="15622" width="10" style="10" customWidth="1"/>
    <col min="15623" max="15623" width="12.5703125" style="10" bestFit="1" customWidth="1"/>
    <col min="15624" max="15624" width="9.140625" style="10"/>
    <col min="15625" max="15625" width="11.28515625" style="10" bestFit="1" customWidth="1"/>
    <col min="15626" max="15874" width="9.140625" style="10"/>
    <col min="15875" max="15875" width="41.7109375" style="10" customWidth="1"/>
    <col min="15876" max="15876" width="2.42578125" style="10" customWidth="1"/>
    <col min="15877" max="15878" width="10" style="10" customWidth="1"/>
    <col min="15879" max="15879" width="12.5703125" style="10" bestFit="1" customWidth="1"/>
    <col min="15880" max="15880" width="9.140625" style="10"/>
    <col min="15881" max="15881" width="11.28515625" style="10" bestFit="1" customWidth="1"/>
    <col min="15882" max="16130" width="9.140625" style="10"/>
    <col min="16131" max="16131" width="41.7109375" style="10" customWidth="1"/>
    <col min="16132" max="16132" width="2.42578125" style="10" customWidth="1"/>
    <col min="16133" max="16134" width="10" style="10" customWidth="1"/>
    <col min="16135" max="16135" width="12.5703125" style="10" bestFit="1" customWidth="1"/>
    <col min="16136" max="16136" width="9.140625" style="10"/>
    <col min="16137" max="16137" width="11.28515625" style="10" bestFit="1" customWidth="1"/>
    <col min="16138" max="16384" width="9.140625" style="10"/>
  </cols>
  <sheetData>
    <row r="1" spans="1:17">
      <c r="A1" s="269"/>
      <c r="B1" s="270"/>
      <c r="C1" s="271"/>
      <c r="D1" s="271"/>
      <c r="E1" s="272"/>
      <c r="F1" s="273"/>
      <c r="G1" s="273"/>
    </row>
    <row r="2" spans="1:17" s="274" customFormat="1" ht="15">
      <c r="A2" s="276" t="s">
        <v>18</v>
      </c>
      <c r="B2" s="277" t="s">
        <v>119</v>
      </c>
      <c r="C2" s="278"/>
      <c r="D2" s="278"/>
      <c r="E2" s="279"/>
      <c r="F2" s="280"/>
      <c r="G2" s="281">
        <f>G4+G12+G19</f>
        <v>0</v>
      </c>
      <c r="H2" s="282"/>
      <c r="I2" s="283"/>
      <c r="J2" s="282"/>
      <c r="K2" s="283"/>
      <c r="L2" s="282"/>
      <c r="M2" s="283"/>
      <c r="N2" s="282"/>
      <c r="O2" s="283"/>
      <c r="P2" s="282"/>
      <c r="Q2" s="284"/>
    </row>
    <row r="3" spans="1:17" s="274" customFormat="1" ht="15">
      <c r="A3" s="276"/>
      <c r="B3" s="277"/>
      <c r="C3" s="278"/>
      <c r="D3" s="278"/>
      <c r="E3" s="279"/>
      <c r="F3" s="280"/>
      <c r="G3" s="285"/>
      <c r="H3" s="282"/>
      <c r="I3" s="283"/>
      <c r="J3" s="282"/>
      <c r="K3" s="283"/>
      <c r="L3" s="282"/>
      <c r="M3" s="283"/>
      <c r="N3" s="282"/>
      <c r="O3" s="283"/>
      <c r="P3" s="282"/>
      <c r="Q3" s="284"/>
    </row>
    <row r="4" spans="1:17" s="274" customFormat="1">
      <c r="A4" s="286" t="s">
        <v>213</v>
      </c>
      <c r="B4" s="287" t="s">
        <v>212</v>
      </c>
      <c r="C4" s="278"/>
      <c r="D4" s="278"/>
      <c r="E4" s="272"/>
      <c r="F4" s="288"/>
      <c r="G4" s="289">
        <f>SUM(G7:G10)</f>
        <v>0</v>
      </c>
      <c r="I4" s="275"/>
      <c r="J4" s="275"/>
      <c r="K4" s="275"/>
      <c r="L4" s="275"/>
      <c r="M4" s="275"/>
      <c r="N4" s="275"/>
      <c r="O4" s="275"/>
      <c r="P4" s="275"/>
      <c r="Q4" s="275"/>
    </row>
    <row r="5" spans="1:17" s="274" customFormat="1">
      <c r="A5" s="269"/>
      <c r="B5" s="270"/>
      <c r="C5" s="271"/>
      <c r="D5" s="271"/>
      <c r="E5" s="290"/>
      <c r="F5" s="291"/>
      <c r="G5" s="291"/>
      <c r="I5" s="275"/>
      <c r="J5" s="275"/>
      <c r="K5" s="275"/>
      <c r="L5" s="275"/>
      <c r="M5" s="275"/>
      <c r="N5" s="275"/>
      <c r="O5" s="275"/>
      <c r="P5" s="275"/>
      <c r="Q5" s="275"/>
    </row>
    <row r="6" spans="1:17" s="274" customFormat="1" ht="24">
      <c r="A6" s="292" t="s">
        <v>127</v>
      </c>
      <c r="B6" s="292" t="s">
        <v>126</v>
      </c>
      <c r="C6" s="292" t="s">
        <v>125</v>
      </c>
      <c r="D6" s="292"/>
      <c r="E6" s="293" t="s">
        <v>3</v>
      </c>
      <c r="F6" s="294" t="s">
        <v>124</v>
      </c>
      <c r="G6" s="294" t="s">
        <v>123</v>
      </c>
      <c r="I6" s="275"/>
      <c r="J6" s="275"/>
      <c r="K6" s="275"/>
      <c r="L6" s="275"/>
      <c r="M6" s="275"/>
      <c r="N6" s="275"/>
      <c r="O6" s="275"/>
      <c r="P6" s="275"/>
      <c r="Q6" s="275"/>
    </row>
    <row r="7" spans="1:17" s="303" customFormat="1" ht="24">
      <c r="A7" s="295" t="s">
        <v>211</v>
      </c>
      <c r="B7" s="296" t="s">
        <v>7</v>
      </c>
      <c r="C7" s="297" t="s">
        <v>210</v>
      </c>
      <c r="D7" s="297"/>
      <c r="E7" s="270" t="s">
        <v>325</v>
      </c>
      <c r="F7" s="291"/>
      <c r="G7" s="298">
        <f>E7*F7</f>
        <v>0</v>
      </c>
      <c r="H7" s="299"/>
      <c r="I7" s="300"/>
      <c r="J7" s="300"/>
      <c r="K7" s="300"/>
      <c r="L7" s="300"/>
      <c r="M7" s="300"/>
      <c r="N7" s="301"/>
      <c r="O7" s="301"/>
      <c r="P7" s="301"/>
      <c r="Q7" s="302"/>
    </row>
    <row r="8" spans="1:17" s="274" customFormat="1">
      <c r="A8" s="295" t="s">
        <v>122</v>
      </c>
      <c r="B8" s="296" t="s">
        <v>7</v>
      </c>
      <c r="C8" s="304" t="s">
        <v>209</v>
      </c>
      <c r="D8" s="304"/>
      <c r="E8" s="305">
        <v>4</v>
      </c>
      <c r="F8" s="291"/>
      <c r="G8" s="298">
        <f>E8*F8</f>
        <v>0</v>
      </c>
      <c r="H8" s="299"/>
      <c r="I8" s="306"/>
      <c r="J8" s="307"/>
      <c r="K8" s="307"/>
      <c r="L8" s="308"/>
      <c r="M8" s="307"/>
      <c r="N8" s="301"/>
      <c r="O8" s="301"/>
      <c r="P8" s="301"/>
      <c r="Q8" s="275"/>
    </row>
    <row r="9" spans="1:17" s="274" customFormat="1">
      <c r="A9" s="295" t="s">
        <v>122</v>
      </c>
      <c r="B9" s="296" t="s">
        <v>7</v>
      </c>
      <c r="C9" s="304" t="s">
        <v>277</v>
      </c>
      <c r="D9" s="304"/>
      <c r="E9" s="305">
        <v>7</v>
      </c>
      <c r="F9" s="291"/>
      <c r="G9" s="298">
        <f>E9*F9</f>
        <v>0</v>
      </c>
      <c r="H9" s="299"/>
      <c r="I9" s="306"/>
      <c r="J9" s="307"/>
      <c r="K9" s="308"/>
      <c r="L9" s="308"/>
      <c r="M9" s="308"/>
      <c r="N9" s="301"/>
      <c r="O9" s="301"/>
      <c r="P9" s="301"/>
      <c r="Q9" s="275"/>
    </row>
    <row r="10" spans="1:17" s="274" customFormat="1" ht="14.25">
      <c r="A10" s="295" t="s">
        <v>122</v>
      </c>
      <c r="B10" s="296" t="s">
        <v>129</v>
      </c>
      <c r="C10" s="304" t="s">
        <v>278</v>
      </c>
      <c r="D10" s="304"/>
      <c r="E10" s="305">
        <v>307</v>
      </c>
      <c r="F10" s="291"/>
      <c r="G10" s="298">
        <f>E10*F10</f>
        <v>0</v>
      </c>
      <c r="H10" s="299"/>
      <c r="I10" s="306"/>
      <c r="J10" s="307"/>
      <c r="K10" s="308"/>
      <c r="L10" s="308"/>
      <c r="M10" s="308"/>
      <c r="N10" s="308"/>
      <c r="O10" s="308"/>
      <c r="P10" s="308"/>
      <c r="Q10" s="275"/>
    </row>
    <row r="11" spans="1:17" s="274" customFormat="1">
      <c r="A11" s="269"/>
      <c r="B11" s="270"/>
      <c r="C11" s="271"/>
      <c r="D11" s="271"/>
      <c r="E11" s="290"/>
      <c r="F11" s="291"/>
      <c r="G11" s="291"/>
      <c r="I11" s="275"/>
      <c r="J11" s="275"/>
      <c r="K11" s="275"/>
      <c r="L11" s="275"/>
      <c r="M11" s="275"/>
      <c r="N11" s="275"/>
      <c r="O11" s="308"/>
      <c r="P11" s="308"/>
      <c r="Q11" s="275"/>
    </row>
    <row r="12" spans="1:17" s="274" customFormat="1">
      <c r="A12" s="286" t="s">
        <v>208</v>
      </c>
      <c r="B12" s="287" t="s">
        <v>207</v>
      </c>
      <c r="C12" s="278"/>
      <c r="D12" s="278"/>
      <c r="E12" s="309"/>
      <c r="F12" s="310"/>
      <c r="G12" s="289">
        <f>SUM(G15:G17)</f>
        <v>0</v>
      </c>
      <c r="I12" s="275"/>
      <c r="J12" s="275"/>
      <c r="K12" s="275"/>
      <c r="L12" s="275"/>
      <c r="M12" s="275"/>
      <c r="N12" s="275"/>
      <c r="O12" s="308"/>
      <c r="P12" s="308"/>
      <c r="Q12" s="275"/>
    </row>
    <row r="13" spans="1:17" s="274" customFormat="1">
      <c r="A13" s="286"/>
      <c r="B13" s="287"/>
      <c r="C13" s="278"/>
      <c r="D13" s="278"/>
      <c r="E13" s="309"/>
      <c r="F13" s="310"/>
      <c r="G13" s="285"/>
      <c r="I13" s="275"/>
      <c r="J13" s="275"/>
      <c r="K13" s="275"/>
      <c r="L13" s="275"/>
      <c r="M13" s="275"/>
      <c r="N13" s="275"/>
      <c r="O13" s="308"/>
      <c r="P13" s="308"/>
      <c r="Q13" s="275"/>
    </row>
    <row r="14" spans="1:17" s="274" customFormat="1" ht="24">
      <c r="A14" s="292" t="s">
        <v>127</v>
      </c>
      <c r="B14" s="292" t="s">
        <v>126</v>
      </c>
      <c r="C14" s="292" t="s">
        <v>125</v>
      </c>
      <c r="D14" s="292"/>
      <c r="E14" s="293" t="s">
        <v>3</v>
      </c>
      <c r="F14" s="294" t="s">
        <v>124</v>
      </c>
      <c r="G14" s="294" t="s">
        <v>123</v>
      </c>
      <c r="I14" s="275"/>
      <c r="J14" s="275"/>
      <c r="K14" s="275"/>
      <c r="L14" s="275"/>
      <c r="M14" s="275"/>
      <c r="N14" s="275"/>
      <c r="O14" s="308"/>
      <c r="P14" s="308"/>
      <c r="Q14" s="275"/>
    </row>
    <row r="15" spans="1:17" s="274" customFormat="1" ht="25.5" customHeight="1">
      <c r="A15" s="295" t="s">
        <v>206</v>
      </c>
      <c r="B15" s="295" t="s">
        <v>153</v>
      </c>
      <c r="C15" s="311" t="s">
        <v>279</v>
      </c>
      <c r="D15" s="311"/>
      <c r="E15" s="312">
        <v>810</v>
      </c>
      <c r="F15" s="298"/>
      <c r="G15" s="291">
        <f>E15*F15</f>
        <v>0</v>
      </c>
      <c r="H15" s="299"/>
      <c r="I15" s="306"/>
      <c r="J15" s="308"/>
      <c r="K15" s="308"/>
      <c r="L15" s="308"/>
      <c r="M15" s="307"/>
      <c r="N15" s="308"/>
      <c r="O15" s="308"/>
      <c r="P15" s="308"/>
      <c r="Q15" s="308"/>
    </row>
    <row r="16" spans="1:17" s="274" customFormat="1" ht="24">
      <c r="A16" s="313" t="s">
        <v>205</v>
      </c>
      <c r="B16" s="295" t="s">
        <v>129</v>
      </c>
      <c r="C16" s="311" t="s">
        <v>204</v>
      </c>
      <c r="D16" s="311"/>
      <c r="E16" s="314">
        <v>20</v>
      </c>
      <c r="F16" s="298"/>
      <c r="G16" s="291">
        <f>E16*F16</f>
        <v>0</v>
      </c>
      <c r="H16" s="299"/>
      <c r="I16" s="306"/>
      <c r="J16" s="307"/>
      <c r="K16" s="307"/>
      <c r="L16" s="308"/>
      <c r="M16" s="307"/>
      <c r="N16" s="308"/>
      <c r="O16" s="301"/>
      <c r="P16" s="301"/>
      <c r="Q16" s="308"/>
    </row>
    <row r="17" spans="1:17" s="274" customFormat="1" ht="24">
      <c r="A17" s="295" t="s">
        <v>203</v>
      </c>
      <c r="B17" s="296" t="s">
        <v>129</v>
      </c>
      <c r="C17" s="304" t="s">
        <v>202</v>
      </c>
      <c r="D17" s="304"/>
      <c r="E17" s="305">
        <v>3</v>
      </c>
      <c r="F17" s="291"/>
      <c r="G17" s="298">
        <f>E17*F17</f>
        <v>0</v>
      </c>
      <c r="H17" s="299"/>
      <c r="I17" s="306"/>
      <c r="J17" s="307"/>
      <c r="K17" s="308"/>
      <c r="L17" s="308"/>
      <c r="M17" s="307"/>
      <c r="N17" s="308"/>
      <c r="O17" s="308"/>
      <c r="P17" s="275"/>
      <c r="Q17" s="275"/>
    </row>
    <row r="18" spans="1:17" s="274" customFormat="1">
      <c r="A18" s="269"/>
      <c r="B18" s="270"/>
      <c r="C18" s="271"/>
      <c r="D18" s="271"/>
      <c r="E18" s="290"/>
      <c r="F18" s="291"/>
      <c r="G18" s="298"/>
      <c r="H18" s="317"/>
      <c r="I18" s="308"/>
      <c r="J18" s="308"/>
      <c r="K18" s="308"/>
      <c r="L18" s="308"/>
      <c r="M18" s="308"/>
      <c r="N18" s="308"/>
      <c r="O18" s="275"/>
      <c r="P18" s="275"/>
      <c r="Q18" s="275"/>
    </row>
    <row r="19" spans="1:17" s="274" customFormat="1">
      <c r="A19" s="286" t="s">
        <v>281</v>
      </c>
      <c r="B19" s="287" t="s">
        <v>282</v>
      </c>
      <c r="C19" s="278"/>
      <c r="D19" s="278"/>
      <c r="E19" s="309"/>
      <c r="F19" s="310"/>
      <c r="G19" s="318">
        <f>SUM(G22)</f>
        <v>0</v>
      </c>
      <c r="H19" s="317"/>
      <c r="I19" s="308"/>
      <c r="J19" s="308"/>
      <c r="K19" s="308"/>
      <c r="L19" s="308"/>
      <c r="M19" s="308"/>
      <c r="N19" s="308"/>
      <c r="O19" s="275"/>
      <c r="P19" s="275"/>
      <c r="Q19" s="275"/>
    </row>
    <row r="20" spans="1:17" s="274" customFormat="1">
      <c r="A20" s="269"/>
      <c r="B20" s="270"/>
      <c r="C20" s="271"/>
      <c r="D20" s="271"/>
      <c r="E20" s="290"/>
      <c r="F20" s="291"/>
      <c r="G20" s="298"/>
      <c r="H20" s="317"/>
      <c r="I20" s="308"/>
      <c r="J20" s="308"/>
      <c r="K20" s="308"/>
      <c r="L20" s="308"/>
      <c r="M20" s="308"/>
      <c r="N20" s="308"/>
      <c r="O20" s="275"/>
      <c r="P20" s="275"/>
      <c r="Q20" s="275"/>
    </row>
    <row r="21" spans="1:17" s="274" customFormat="1" ht="24">
      <c r="A21" s="292" t="s">
        <v>127</v>
      </c>
      <c r="B21" s="292" t="s">
        <v>126</v>
      </c>
      <c r="C21" s="292" t="s">
        <v>125</v>
      </c>
      <c r="D21" s="292"/>
      <c r="E21" s="293" t="s">
        <v>3</v>
      </c>
      <c r="F21" s="294" t="s">
        <v>124</v>
      </c>
      <c r="G21" s="294" t="s">
        <v>123</v>
      </c>
      <c r="H21" s="317"/>
      <c r="I21" s="308"/>
      <c r="J21" s="308"/>
      <c r="K21" s="308"/>
      <c r="L21" s="308"/>
      <c r="M21" s="308"/>
      <c r="N21" s="308"/>
      <c r="O21" s="308"/>
      <c r="P21" s="308"/>
      <c r="Q21" s="308"/>
    </row>
    <row r="22" spans="1:17" s="303" customFormat="1" ht="36">
      <c r="A22" s="295" t="s">
        <v>122</v>
      </c>
      <c r="B22" s="295" t="s">
        <v>283</v>
      </c>
      <c r="C22" s="311" t="s">
        <v>284</v>
      </c>
      <c r="D22" s="311"/>
      <c r="E22" s="269" t="s">
        <v>285</v>
      </c>
      <c r="F22" s="298"/>
      <c r="G22" s="298">
        <f>F22*E22</f>
        <v>0</v>
      </c>
      <c r="H22" s="299"/>
      <c r="I22" s="300"/>
      <c r="J22" s="300"/>
      <c r="K22" s="300"/>
      <c r="L22" s="300"/>
      <c r="M22" s="300"/>
      <c r="N22" s="300"/>
      <c r="O22" s="300"/>
      <c r="P22" s="300"/>
      <c r="Q22" s="300"/>
    </row>
    <row r="23" spans="1:17" s="274" customFormat="1">
      <c r="A23" s="269"/>
      <c r="B23" s="269"/>
      <c r="C23" s="319"/>
      <c r="D23" s="319"/>
      <c r="E23" s="272"/>
      <c r="F23" s="298"/>
      <c r="G23" s="298"/>
      <c r="H23" s="317"/>
      <c r="I23" s="308"/>
      <c r="J23" s="308"/>
      <c r="K23" s="308"/>
      <c r="L23" s="308"/>
      <c r="M23" s="308"/>
      <c r="N23" s="308"/>
      <c r="O23" s="308"/>
      <c r="P23" s="308"/>
      <c r="Q23" s="308"/>
    </row>
    <row r="24" spans="1:17" s="274" customFormat="1">
      <c r="A24" s="269"/>
      <c r="B24" s="270"/>
      <c r="C24" s="271"/>
      <c r="D24" s="271"/>
      <c r="E24" s="290"/>
      <c r="F24" s="291"/>
      <c r="G24" s="298"/>
      <c r="H24" s="317"/>
      <c r="I24" s="308"/>
      <c r="J24" s="308"/>
      <c r="K24" s="308"/>
      <c r="L24" s="308"/>
      <c r="M24" s="308"/>
      <c r="N24" s="308"/>
      <c r="O24" s="275"/>
      <c r="P24" s="275"/>
      <c r="Q24" s="275"/>
    </row>
    <row r="25" spans="1:17" s="274" customFormat="1" ht="15">
      <c r="A25" s="276" t="s">
        <v>19</v>
      </c>
      <c r="B25" s="277" t="s">
        <v>118</v>
      </c>
      <c r="C25" s="278"/>
      <c r="D25" s="278"/>
      <c r="E25" s="279"/>
      <c r="F25" s="280"/>
      <c r="G25" s="281">
        <f>G27+G35+G40+G47+G53</f>
        <v>0</v>
      </c>
      <c r="H25" s="317"/>
      <c r="I25" s="308"/>
      <c r="J25" s="308"/>
      <c r="K25" s="308"/>
      <c r="L25" s="308"/>
      <c r="M25" s="308"/>
      <c r="N25" s="308"/>
      <c r="O25" s="275"/>
      <c r="P25" s="275"/>
      <c r="Q25" s="275"/>
    </row>
    <row r="26" spans="1:17" s="274" customFormat="1">
      <c r="A26" s="320"/>
      <c r="B26" s="321"/>
      <c r="C26" s="271"/>
      <c r="D26" s="271"/>
      <c r="E26" s="322"/>
      <c r="F26" s="323"/>
      <c r="G26" s="324"/>
      <c r="H26" s="317"/>
      <c r="I26" s="308"/>
      <c r="J26" s="308"/>
      <c r="K26" s="308"/>
      <c r="L26" s="308"/>
      <c r="M26" s="308"/>
      <c r="N26" s="308"/>
      <c r="O26" s="275"/>
      <c r="P26" s="275"/>
      <c r="Q26" s="275"/>
    </row>
    <row r="27" spans="1:17" s="274" customFormat="1">
      <c r="A27" s="286" t="s">
        <v>200</v>
      </c>
      <c r="B27" s="287" t="s">
        <v>199</v>
      </c>
      <c r="C27" s="278"/>
      <c r="D27" s="278"/>
      <c r="E27" s="309"/>
      <c r="F27" s="310"/>
      <c r="G27" s="318">
        <f>SUM(G30:G33)</f>
        <v>0</v>
      </c>
      <c r="H27" s="317"/>
      <c r="I27" s="308"/>
      <c r="J27" s="308"/>
      <c r="K27" s="308"/>
      <c r="L27" s="308"/>
      <c r="M27" s="308"/>
      <c r="N27" s="308"/>
      <c r="O27" s="275"/>
      <c r="P27" s="275"/>
      <c r="Q27" s="275"/>
    </row>
    <row r="28" spans="1:17" s="274" customFormat="1">
      <c r="A28" s="269"/>
      <c r="B28" s="270"/>
      <c r="C28" s="271"/>
      <c r="D28" s="271"/>
      <c r="E28" s="290"/>
      <c r="F28" s="291"/>
      <c r="G28" s="298"/>
      <c r="H28" s="317"/>
      <c r="I28" s="308"/>
      <c r="J28" s="308"/>
      <c r="K28" s="308"/>
      <c r="L28" s="308"/>
      <c r="M28" s="308"/>
      <c r="N28" s="308"/>
      <c r="O28" s="308"/>
      <c r="P28" s="275"/>
      <c r="Q28" s="275"/>
    </row>
    <row r="29" spans="1:17" s="274" customFormat="1" ht="24">
      <c r="A29" s="292" t="s">
        <v>127</v>
      </c>
      <c r="B29" s="292" t="s">
        <v>126</v>
      </c>
      <c r="C29" s="292" t="s">
        <v>125</v>
      </c>
      <c r="D29" s="292"/>
      <c r="E29" s="293" t="s">
        <v>3</v>
      </c>
      <c r="F29" s="294" t="s">
        <v>124</v>
      </c>
      <c r="G29" s="294" t="s">
        <v>123</v>
      </c>
      <c r="H29" s="317"/>
      <c r="I29" s="308"/>
      <c r="J29" s="308"/>
      <c r="K29" s="308"/>
      <c r="L29" s="308"/>
      <c r="M29" s="308"/>
      <c r="N29" s="308"/>
      <c r="O29" s="308"/>
      <c r="P29" s="275"/>
      <c r="Q29" s="275"/>
    </row>
    <row r="30" spans="1:17" s="274" customFormat="1" ht="24">
      <c r="A30" s="295" t="s">
        <v>198</v>
      </c>
      <c r="B30" s="296" t="s">
        <v>136</v>
      </c>
      <c r="C30" s="304" t="s">
        <v>197</v>
      </c>
      <c r="D30" s="304"/>
      <c r="E30" s="305">
        <v>41</v>
      </c>
      <c r="F30" s="325"/>
      <c r="G30" s="273">
        <f>F30*E30</f>
        <v>0</v>
      </c>
      <c r="H30" s="299"/>
      <c r="I30" s="306"/>
      <c r="J30" s="307"/>
      <c r="K30" s="307"/>
      <c r="L30" s="308"/>
      <c r="M30" s="326"/>
      <c r="N30" s="306"/>
      <c r="O30" s="308"/>
      <c r="P30" s="275"/>
      <c r="Q30" s="275"/>
    </row>
    <row r="31" spans="1:17" s="274" customFormat="1" ht="24">
      <c r="A31" s="295" t="s">
        <v>196</v>
      </c>
      <c r="B31" s="296" t="s">
        <v>136</v>
      </c>
      <c r="C31" s="304" t="s">
        <v>195</v>
      </c>
      <c r="D31" s="304"/>
      <c r="E31" s="305">
        <v>535</v>
      </c>
      <c r="F31" s="298"/>
      <c r="G31" s="273">
        <f>F31*E31</f>
        <v>0</v>
      </c>
      <c r="H31" s="299"/>
      <c r="I31" s="306"/>
      <c r="J31" s="307"/>
      <c r="K31" s="308"/>
      <c r="L31" s="308"/>
      <c r="M31" s="308"/>
      <c r="N31" s="308"/>
      <c r="O31" s="308"/>
      <c r="P31" s="308"/>
      <c r="Q31" s="308"/>
    </row>
    <row r="32" spans="1:17" s="303" customFormat="1" ht="59.25" customHeight="1">
      <c r="A32" s="313" t="s">
        <v>194</v>
      </c>
      <c r="B32" s="313" t="s">
        <v>136</v>
      </c>
      <c r="C32" s="327" t="s">
        <v>193</v>
      </c>
      <c r="D32" s="327"/>
      <c r="E32" s="269" t="s">
        <v>326</v>
      </c>
      <c r="F32" s="273"/>
      <c r="G32" s="273">
        <f>F32*E32</f>
        <v>0</v>
      </c>
      <c r="N32" s="328"/>
      <c r="O32" s="328"/>
      <c r="P32" s="306"/>
      <c r="Q32" s="300"/>
    </row>
    <row r="33" spans="1:17" s="274" customFormat="1" ht="24">
      <c r="A33" s="295" t="s">
        <v>192</v>
      </c>
      <c r="B33" s="296" t="s">
        <v>136</v>
      </c>
      <c r="C33" s="304" t="s">
        <v>191</v>
      </c>
      <c r="D33" s="304"/>
      <c r="E33" s="305">
        <v>8</v>
      </c>
      <c r="F33" s="298"/>
      <c r="G33" s="273">
        <f>F33*E33</f>
        <v>0</v>
      </c>
      <c r="H33" s="299"/>
      <c r="I33" s="308"/>
      <c r="J33" s="307"/>
      <c r="K33" s="308"/>
      <c r="L33" s="308"/>
      <c r="M33" s="308"/>
      <c r="N33" s="308"/>
      <c r="O33" s="275"/>
      <c r="P33" s="275"/>
      <c r="Q33" s="275"/>
    </row>
    <row r="34" spans="1:17">
      <c r="A34" s="269"/>
      <c r="B34" s="270"/>
      <c r="C34" s="271"/>
      <c r="D34" s="271"/>
      <c r="E34" s="290"/>
      <c r="F34" s="298"/>
      <c r="G34" s="298"/>
      <c r="H34" s="329"/>
      <c r="I34" s="330"/>
      <c r="J34" s="330"/>
      <c r="K34" s="330"/>
      <c r="L34" s="330"/>
      <c r="M34" s="330"/>
      <c r="N34" s="330"/>
    </row>
    <row r="35" spans="1:17">
      <c r="A35" s="286" t="s">
        <v>190</v>
      </c>
      <c r="B35" s="287" t="s">
        <v>189</v>
      </c>
      <c r="C35" s="278"/>
      <c r="D35" s="278"/>
      <c r="E35" s="309"/>
      <c r="F35" s="310"/>
      <c r="G35" s="318">
        <f>G38</f>
        <v>0</v>
      </c>
      <c r="H35" s="329"/>
      <c r="I35" s="330"/>
      <c r="J35" s="330"/>
      <c r="K35" s="330"/>
      <c r="L35" s="330"/>
      <c r="M35" s="330"/>
      <c r="N35" s="330"/>
    </row>
    <row r="36" spans="1:17">
      <c r="A36" s="269"/>
      <c r="B36" s="270"/>
      <c r="C36" s="271"/>
      <c r="D36" s="271"/>
      <c r="E36" s="290"/>
      <c r="F36" s="291"/>
      <c r="G36" s="298"/>
      <c r="H36" s="329"/>
      <c r="I36" s="330"/>
      <c r="J36" s="330"/>
      <c r="K36" s="330"/>
      <c r="L36" s="330"/>
      <c r="M36" s="330"/>
      <c r="N36" s="330"/>
      <c r="O36" s="330"/>
      <c r="P36" s="330"/>
    </row>
    <row r="37" spans="1:17" ht="24">
      <c r="A37" s="292" t="s">
        <v>127</v>
      </c>
      <c r="B37" s="292" t="s">
        <v>126</v>
      </c>
      <c r="C37" s="292" t="s">
        <v>125</v>
      </c>
      <c r="D37" s="292"/>
      <c r="E37" s="293" t="s">
        <v>3</v>
      </c>
      <c r="F37" s="294" t="s">
        <v>124</v>
      </c>
      <c r="G37" s="294" t="s">
        <v>123</v>
      </c>
      <c r="H37" s="329"/>
      <c r="I37" s="330"/>
      <c r="J37" s="330"/>
      <c r="K37" s="330"/>
      <c r="L37" s="330"/>
      <c r="M37" s="330"/>
      <c r="N37" s="330"/>
      <c r="O37" s="330"/>
      <c r="P37" s="330"/>
    </row>
    <row r="38" spans="1:17" ht="24">
      <c r="A38" s="295" t="s">
        <v>188</v>
      </c>
      <c r="B38" s="296" t="s">
        <v>153</v>
      </c>
      <c r="C38" s="304" t="s">
        <v>187</v>
      </c>
      <c r="D38" s="304"/>
      <c r="E38" s="305">
        <v>1010</v>
      </c>
      <c r="F38" s="325"/>
      <c r="G38" s="273">
        <f>E38*F38</f>
        <v>0</v>
      </c>
      <c r="H38" s="332"/>
      <c r="I38" s="333"/>
      <c r="J38" s="334"/>
      <c r="K38" s="334"/>
      <c r="L38" s="330"/>
      <c r="M38" s="335"/>
      <c r="N38" s="330"/>
      <c r="O38" s="330"/>
      <c r="P38" s="330"/>
    </row>
    <row r="39" spans="1:17">
      <c r="A39" s="269"/>
      <c r="B39" s="270"/>
      <c r="C39" s="271"/>
      <c r="D39" s="271"/>
      <c r="E39" s="290"/>
      <c r="F39" s="291"/>
      <c r="G39" s="298"/>
      <c r="H39" s="329"/>
      <c r="I39" s="330"/>
      <c r="J39" s="330"/>
      <c r="K39" s="330"/>
      <c r="L39" s="330"/>
      <c r="M39" s="330"/>
      <c r="N39" s="330"/>
      <c r="O39" s="330"/>
      <c r="P39" s="330"/>
    </row>
    <row r="40" spans="1:17">
      <c r="A40" s="286" t="s">
        <v>186</v>
      </c>
      <c r="B40" s="287" t="s">
        <v>185</v>
      </c>
      <c r="C40" s="278"/>
      <c r="D40" s="278"/>
      <c r="E40" s="309"/>
      <c r="F40" s="310"/>
      <c r="G40" s="318">
        <f>SUM(G43:G45)</f>
        <v>0</v>
      </c>
      <c r="H40" s="329"/>
      <c r="I40" s="330"/>
      <c r="J40" s="330"/>
      <c r="K40" s="330"/>
      <c r="L40" s="330"/>
      <c r="M40" s="330"/>
      <c r="N40" s="330"/>
    </row>
    <row r="41" spans="1:17">
      <c r="A41" s="269"/>
      <c r="B41" s="270"/>
      <c r="C41" s="271"/>
      <c r="D41" s="271"/>
      <c r="E41" s="290"/>
      <c r="F41" s="291"/>
      <c r="G41" s="298"/>
      <c r="H41" s="329"/>
      <c r="I41" s="330"/>
      <c r="J41" s="330"/>
      <c r="K41" s="330"/>
      <c r="L41" s="330"/>
      <c r="M41" s="330"/>
      <c r="N41" s="330"/>
    </row>
    <row r="42" spans="1:17" ht="24">
      <c r="A42" s="292" t="s">
        <v>127</v>
      </c>
      <c r="B42" s="292" t="s">
        <v>126</v>
      </c>
      <c r="C42" s="292" t="s">
        <v>125</v>
      </c>
      <c r="D42" s="292"/>
      <c r="E42" s="293" t="s">
        <v>3</v>
      </c>
      <c r="F42" s="294" t="s">
        <v>124</v>
      </c>
      <c r="G42" s="294" t="s">
        <v>123</v>
      </c>
      <c r="H42" s="329"/>
      <c r="I42" s="330"/>
      <c r="J42" s="330"/>
      <c r="K42" s="330"/>
      <c r="L42" s="330"/>
      <c r="M42" s="330"/>
      <c r="N42" s="330"/>
    </row>
    <row r="43" spans="1:17" ht="36">
      <c r="A43" s="295" t="s">
        <v>184</v>
      </c>
      <c r="B43" s="295" t="s">
        <v>136</v>
      </c>
      <c r="C43" s="311" t="s">
        <v>183</v>
      </c>
      <c r="D43" s="311"/>
      <c r="E43" s="312">
        <v>368</v>
      </c>
      <c r="F43" s="298"/>
      <c r="G43" s="273">
        <f>E43*F43</f>
        <v>0</v>
      </c>
      <c r="H43" s="332"/>
      <c r="I43" s="333"/>
      <c r="J43" s="334"/>
      <c r="K43" s="330"/>
      <c r="L43" s="330"/>
      <c r="M43" s="330"/>
      <c r="N43" s="330"/>
      <c r="O43" s="330"/>
      <c r="P43" s="330"/>
    </row>
    <row r="44" spans="1:17" s="270" customFormat="1" ht="48">
      <c r="A44" s="313" t="s">
        <v>122</v>
      </c>
      <c r="B44" s="295" t="s">
        <v>136</v>
      </c>
      <c r="C44" s="327" t="s">
        <v>182</v>
      </c>
      <c r="D44" s="327"/>
      <c r="E44" s="269" t="s">
        <v>327</v>
      </c>
      <c r="F44" s="273"/>
      <c r="G44" s="273">
        <f>E44*F44</f>
        <v>0</v>
      </c>
      <c r="H44" s="269"/>
      <c r="I44" s="269"/>
      <c r="J44" s="269"/>
      <c r="K44" s="269"/>
      <c r="L44" s="269"/>
      <c r="M44" s="269"/>
      <c r="N44" s="333"/>
      <c r="O44" s="333"/>
      <c r="P44" s="333"/>
      <c r="Q44" s="336"/>
    </row>
    <row r="45" spans="1:17" s="270" customFormat="1" ht="24">
      <c r="A45" s="296" t="s">
        <v>122</v>
      </c>
      <c r="B45" s="296" t="s">
        <v>136</v>
      </c>
      <c r="C45" s="304" t="s">
        <v>288</v>
      </c>
      <c r="D45" s="304"/>
      <c r="E45" s="270" t="s">
        <v>289</v>
      </c>
      <c r="F45" s="291"/>
      <c r="G45" s="273">
        <f>E45*F45</f>
        <v>0</v>
      </c>
      <c r="N45" s="315"/>
      <c r="O45" s="315"/>
      <c r="P45" s="315"/>
    </row>
    <row r="46" spans="1:17">
      <c r="A46" s="269"/>
      <c r="B46" s="269"/>
      <c r="C46" s="319"/>
      <c r="D46" s="319"/>
      <c r="E46" s="272"/>
      <c r="F46" s="298"/>
      <c r="G46" s="298"/>
      <c r="H46" s="329"/>
      <c r="I46" s="330"/>
      <c r="J46" s="330"/>
      <c r="K46" s="330"/>
      <c r="L46" s="330"/>
      <c r="M46" s="330"/>
      <c r="N46" s="330"/>
      <c r="O46" s="330"/>
      <c r="P46" s="330"/>
    </row>
    <row r="47" spans="1:17">
      <c r="A47" s="286" t="s">
        <v>181</v>
      </c>
      <c r="B47" s="287" t="s">
        <v>180</v>
      </c>
      <c r="C47" s="278"/>
      <c r="D47" s="278"/>
      <c r="E47" s="309"/>
      <c r="F47" s="310"/>
      <c r="G47" s="318">
        <f>SUM(G50:G51)</f>
        <v>0</v>
      </c>
      <c r="H47" s="329"/>
      <c r="I47" s="330"/>
      <c r="J47" s="330"/>
      <c r="K47" s="330"/>
      <c r="L47" s="330"/>
      <c r="M47" s="330"/>
      <c r="N47" s="330"/>
    </row>
    <row r="48" spans="1:17">
      <c r="A48" s="269"/>
      <c r="B48" s="270"/>
      <c r="C48" s="271"/>
      <c r="D48" s="271"/>
      <c r="E48" s="290"/>
      <c r="F48" s="291"/>
      <c r="G48" s="298"/>
      <c r="H48" s="329"/>
      <c r="I48" s="330"/>
      <c r="J48" s="330"/>
      <c r="K48" s="330"/>
      <c r="L48" s="330"/>
      <c r="M48" s="330"/>
      <c r="N48" s="330"/>
    </row>
    <row r="49" spans="1:17" ht="24">
      <c r="A49" s="292" t="s">
        <v>127</v>
      </c>
      <c r="B49" s="292" t="s">
        <v>126</v>
      </c>
      <c r="C49" s="292" t="s">
        <v>125</v>
      </c>
      <c r="D49" s="292"/>
      <c r="E49" s="293" t="s">
        <v>3</v>
      </c>
      <c r="F49" s="294" t="s">
        <v>124</v>
      </c>
      <c r="G49" s="294" t="s">
        <v>123</v>
      </c>
      <c r="H49" s="329"/>
      <c r="I49" s="330"/>
      <c r="J49" s="330"/>
      <c r="K49" s="330"/>
      <c r="L49" s="330"/>
      <c r="M49" s="330"/>
      <c r="N49" s="330"/>
    </row>
    <row r="50" spans="1:17" s="270" customFormat="1" ht="24">
      <c r="A50" s="313" t="s">
        <v>179</v>
      </c>
      <c r="B50" s="313" t="s">
        <v>153</v>
      </c>
      <c r="C50" s="327" t="s">
        <v>290</v>
      </c>
      <c r="D50" s="327"/>
      <c r="E50" s="269" t="s">
        <v>328</v>
      </c>
      <c r="F50" s="273"/>
      <c r="G50" s="298">
        <f>F50*E50</f>
        <v>0</v>
      </c>
      <c r="H50" s="269"/>
      <c r="I50" s="269"/>
      <c r="J50" s="269"/>
      <c r="K50" s="269"/>
      <c r="L50" s="269"/>
      <c r="M50" s="269"/>
      <c r="N50" s="333"/>
      <c r="O50" s="333"/>
      <c r="P50" s="333"/>
      <c r="Q50" s="336"/>
    </row>
    <row r="51" spans="1:17" ht="24">
      <c r="A51" s="295" t="s">
        <v>178</v>
      </c>
      <c r="B51" s="295" t="s">
        <v>153</v>
      </c>
      <c r="C51" s="311" t="s">
        <v>177</v>
      </c>
      <c r="D51" s="311"/>
      <c r="E51" s="312">
        <v>115</v>
      </c>
      <c r="F51" s="298"/>
      <c r="G51" s="298">
        <f>F51*E51</f>
        <v>0</v>
      </c>
      <c r="H51" s="332"/>
      <c r="I51" s="330"/>
      <c r="J51" s="330"/>
      <c r="K51" s="330"/>
      <c r="L51" s="330"/>
      <c r="M51" s="330"/>
      <c r="N51" s="337"/>
      <c r="O51" s="337"/>
      <c r="P51" s="337"/>
    </row>
    <row r="52" spans="1:17">
      <c r="A52" s="269"/>
      <c r="B52" s="270"/>
      <c r="C52" s="271"/>
      <c r="D52" s="271"/>
      <c r="E52" s="290"/>
      <c r="F52" s="291"/>
      <c r="G52" s="298"/>
      <c r="H52" s="329"/>
      <c r="I52" s="330"/>
      <c r="J52" s="330"/>
      <c r="K52" s="330"/>
      <c r="L52" s="330"/>
      <c r="M52" s="330"/>
      <c r="N52" s="330"/>
      <c r="O52" s="330"/>
      <c r="P52" s="330"/>
      <c r="Q52" s="330"/>
    </row>
    <row r="53" spans="1:17">
      <c r="A53" s="286" t="s">
        <v>176</v>
      </c>
      <c r="B53" s="287" t="s">
        <v>175</v>
      </c>
      <c r="C53" s="278"/>
      <c r="D53" s="278"/>
      <c r="E53" s="309"/>
      <c r="F53" s="310"/>
      <c r="G53" s="318">
        <f>SUM(G56:G58)</f>
        <v>0</v>
      </c>
      <c r="H53" s="329"/>
      <c r="I53" s="330"/>
      <c r="J53" s="330"/>
      <c r="K53" s="330"/>
      <c r="L53" s="330"/>
      <c r="M53" s="330"/>
      <c r="N53" s="330"/>
      <c r="O53" s="330"/>
      <c r="P53" s="330"/>
      <c r="Q53" s="330"/>
    </row>
    <row r="54" spans="1:17">
      <c r="A54" s="269"/>
      <c r="B54" s="270"/>
      <c r="C54" s="271"/>
      <c r="D54" s="271"/>
      <c r="E54" s="290"/>
      <c r="F54" s="291"/>
      <c r="G54" s="298"/>
      <c r="H54" s="329"/>
      <c r="I54" s="330"/>
      <c r="J54" s="330"/>
      <c r="K54" s="330"/>
      <c r="L54" s="330"/>
      <c r="M54" s="330"/>
      <c r="N54" s="330"/>
      <c r="O54" s="330"/>
      <c r="P54" s="330"/>
      <c r="Q54" s="330"/>
    </row>
    <row r="55" spans="1:17" ht="24">
      <c r="A55" s="292" t="s">
        <v>127</v>
      </c>
      <c r="B55" s="292" t="s">
        <v>126</v>
      </c>
      <c r="C55" s="292" t="s">
        <v>125</v>
      </c>
      <c r="D55" s="292"/>
      <c r="E55" s="293" t="s">
        <v>3</v>
      </c>
      <c r="F55" s="294" t="s">
        <v>124</v>
      </c>
      <c r="G55" s="294" t="s">
        <v>123</v>
      </c>
      <c r="H55" s="329"/>
      <c r="I55" s="330"/>
      <c r="J55" s="330"/>
      <c r="K55" s="330"/>
      <c r="L55" s="330"/>
      <c r="M55" s="330"/>
      <c r="N55" s="330"/>
      <c r="O55" s="330"/>
      <c r="P55" s="330"/>
      <c r="Q55" s="330"/>
    </row>
    <row r="56" spans="1:17" s="343" customFormat="1" ht="24">
      <c r="A56" s="295" t="s">
        <v>174</v>
      </c>
      <c r="B56" s="296" t="s">
        <v>171</v>
      </c>
      <c r="C56" s="304" t="s">
        <v>173</v>
      </c>
      <c r="D56" s="304"/>
      <c r="E56" s="305">
        <v>65</v>
      </c>
      <c r="F56" s="291"/>
      <c r="G56" s="273">
        <f>F56*E56</f>
        <v>0</v>
      </c>
      <c r="H56" s="338"/>
      <c r="I56" s="339"/>
      <c r="J56" s="340"/>
      <c r="K56" s="340"/>
      <c r="L56" s="339"/>
      <c r="M56" s="341"/>
      <c r="N56" s="342"/>
      <c r="O56" s="342"/>
      <c r="P56" s="342"/>
      <c r="Q56" s="339"/>
    </row>
    <row r="57" spans="1:17" s="343" customFormat="1">
      <c r="A57" s="295" t="s">
        <v>172</v>
      </c>
      <c r="B57" s="296" t="s">
        <v>171</v>
      </c>
      <c r="C57" s="304" t="s">
        <v>170</v>
      </c>
      <c r="D57" s="304"/>
      <c r="E57" s="305">
        <v>1013</v>
      </c>
      <c r="F57" s="291"/>
      <c r="G57" s="273">
        <f>F57*E57</f>
        <v>0</v>
      </c>
      <c r="H57" s="338"/>
      <c r="I57" s="339"/>
      <c r="J57" s="340"/>
      <c r="K57" s="340"/>
      <c r="L57" s="339"/>
      <c r="M57" s="341"/>
      <c r="N57" s="342"/>
      <c r="O57" s="342"/>
      <c r="P57" s="342"/>
      <c r="Q57" s="339"/>
    </row>
    <row r="58" spans="1:17" ht="48">
      <c r="A58" s="296" t="s">
        <v>122</v>
      </c>
      <c r="B58" s="296" t="s">
        <v>136</v>
      </c>
      <c r="C58" s="304" t="s">
        <v>292</v>
      </c>
      <c r="D58" s="304"/>
      <c r="E58" s="344">
        <v>556</v>
      </c>
      <c r="F58" s="291"/>
      <c r="G58" s="273">
        <f>F58*E58</f>
        <v>0</v>
      </c>
      <c r="H58" s="315"/>
      <c r="I58" s="315"/>
      <c r="J58" s="345"/>
      <c r="K58" s="10"/>
      <c r="L58" s="10"/>
      <c r="M58" s="10"/>
      <c r="N58" s="10"/>
      <c r="O58" s="315"/>
      <c r="P58" s="315"/>
      <c r="Q58" s="10"/>
    </row>
    <row r="59" spans="1:17" s="274" customFormat="1">
      <c r="A59" s="269"/>
      <c r="B59" s="270"/>
      <c r="C59" s="271"/>
      <c r="D59" s="271"/>
      <c r="E59" s="290"/>
      <c r="F59" s="291"/>
      <c r="G59" s="298"/>
      <c r="H59" s="317"/>
      <c r="I59" s="308"/>
      <c r="J59" s="308"/>
      <c r="K59" s="308"/>
      <c r="L59" s="308"/>
      <c r="M59" s="308"/>
      <c r="N59" s="308"/>
      <c r="O59" s="308"/>
      <c r="P59" s="308"/>
      <c r="Q59" s="308"/>
    </row>
    <row r="60" spans="1:17" s="274" customFormat="1">
      <c r="A60" s="269"/>
      <c r="B60" s="270"/>
      <c r="C60" s="271"/>
      <c r="D60" s="271"/>
      <c r="E60" s="290"/>
      <c r="F60" s="291"/>
      <c r="G60" s="298"/>
      <c r="H60" s="317"/>
      <c r="I60" s="308"/>
      <c r="J60" s="308"/>
      <c r="K60" s="308"/>
      <c r="L60" s="308"/>
      <c r="M60" s="308"/>
      <c r="N60" s="308"/>
      <c r="O60" s="308"/>
      <c r="P60" s="308"/>
      <c r="Q60" s="275"/>
    </row>
    <row r="61" spans="1:17" s="274" customFormat="1" ht="15">
      <c r="A61" s="276" t="s">
        <v>38</v>
      </c>
      <c r="B61" s="277" t="s">
        <v>117</v>
      </c>
      <c r="C61" s="278"/>
      <c r="D61" s="278"/>
      <c r="E61" s="279"/>
      <c r="F61" s="280"/>
      <c r="G61" s="346">
        <f>G63+G69+G75+G80+G85</f>
        <v>0</v>
      </c>
      <c r="H61" s="317"/>
      <c r="I61" s="308"/>
      <c r="J61" s="308"/>
      <c r="K61" s="308"/>
      <c r="L61" s="308"/>
      <c r="M61" s="308"/>
      <c r="N61" s="308"/>
      <c r="O61" s="308"/>
      <c r="P61" s="308"/>
      <c r="Q61" s="275"/>
    </row>
    <row r="62" spans="1:17" s="274" customFormat="1">
      <c r="A62" s="320"/>
      <c r="B62" s="321"/>
      <c r="C62" s="271"/>
      <c r="D62" s="271"/>
      <c r="E62" s="322"/>
      <c r="F62" s="323"/>
      <c r="G62" s="324"/>
      <c r="H62" s="317"/>
      <c r="I62" s="308"/>
      <c r="J62" s="308"/>
      <c r="K62" s="308"/>
      <c r="L62" s="308"/>
      <c r="M62" s="308"/>
      <c r="N62" s="308"/>
      <c r="O62" s="308"/>
      <c r="P62" s="308"/>
      <c r="Q62" s="275"/>
    </row>
    <row r="63" spans="1:17" s="274" customFormat="1">
      <c r="A63" s="286" t="s">
        <v>169</v>
      </c>
      <c r="B63" s="287" t="s">
        <v>168</v>
      </c>
      <c r="C63" s="278"/>
      <c r="D63" s="278"/>
      <c r="E63" s="309"/>
      <c r="F63" s="310"/>
      <c r="G63" s="318">
        <f>SUM(G66:G67)</f>
        <v>0</v>
      </c>
      <c r="H63" s="317"/>
      <c r="I63" s="308"/>
      <c r="J63" s="308"/>
      <c r="K63" s="308"/>
      <c r="L63" s="308"/>
      <c r="M63" s="308"/>
      <c r="N63" s="308"/>
      <c r="O63" s="308"/>
      <c r="P63" s="308"/>
      <c r="Q63" s="275"/>
    </row>
    <row r="64" spans="1:17" s="274" customFormat="1">
      <c r="A64" s="269"/>
      <c r="B64" s="270"/>
      <c r="C64" s="271"/>
      <c r="D64" s="271"/>
      <c r="E64" s="290"/>
      <c r="F64" s="291"/>
      <c r="G64" s="298"/>
      <c r="H64" s="317"/>
      <c r="I64" s="308"/>
      <c r="J64" s="308"/>
      <c r="K64" s="308"/>
      <c r="L64" s="308"/>
      <c r="M64" s="308"/>
      <c r="N64" s="308"/>
      <c r="O64" s="308"/>
      <c r="P64" s="308"/>
      <c r="Q64" s="275"/>
    </row>
    <row r="65" spans="1:17" s="274" customFormat="1" ht="24">
      <c r="A65" s="292" t="s">
        <v>127</v>
      </c>
      <c r="B65" s="292" t="s">
        <v>126</v>
      </c>
      <c r="C65" s="292" t="s">
        <v>125</v>
      </c>
      <c r="D65" s="292"/>
      <c r="E65" s="293" t="s">
        <v>3</v>
      </c>
      <c r="F65" s="294" t="s">
        <v>124</v>
      </c>
      <c r="G65" s="294" t="s">
        <v>123</v>
      </c>
      <c r="H65" s="317"/>
      <c r="I65" s="308"/>
      <c r="J65" s="308"/>
      <c r="K65" s="308"/>
      <c r="L65" s="308"/>
      <c r="M65" s="308"/>
      <c r="N65" s="308"/>
      <c r="O65" s="308"/>
      <c r="P65" s="308"/>
      <c r="Q65" s="275"/>
    </row>
    <row r="66" spans="1:17" s="274" customFormat="1" ht="24">
      <c r="A66" s="295" t="s">
        <v>167</v>
      </c>
      <c r="B66" s="295" t="s">
        <v>136</v>
      </c>
      <c r="C66" s="311" t="s">
        <v>166</v>
      </c>
      <c r="D66" s="311"/>
      <c r="E66" s="312">
        <v>181</v>
      </c>
      <c r="F66" s="298"/>
      <c r="G66" s="273">
        <f>F66*E66</f>
        <v>0</v>
      </c>
      <c r="H66" s="299"/>
      <c r="I66" s="306"/>
      <c r="J66" s="307"/>
      <c r="K66" s="307"/>
      <c r="L66" s="308"/>
      <c r="M66" s="307"/>
      <c r="N66" s="308"/>
      <c r="O66" s="308"/>
      <c r="P66" s="308"/>
      <c r="Q66" s="275"/>
    </row>
    <row r="67" spans="1:17" s="303" customFormat="1" ht="24">
      <c r="A67" s="295" t="s">
        <v>165</v>
      </c>
      <c r="B67" s="295" t="s">
        <v>153</v>
      </c>
      <c r="C67" s="311" t="s">
        <v>164</v>
      </c>
      <c r="D67" s="311"/>
      <c r="E67" s="269" t="s">
        <v>329</v>
      </c>
      <c r="F67" s="298"/>
      <c r="G67" s="273">
        <f>F67*E67</f>
        <v>0</v>
      </c>
      <c r="H67" s="299"/>
      <c r="I67" s="300"/>
      <c r="J67" s="300"/>
      <c r="K67" s="300"/>
      <c r="L67" s="300"/>
      <c r="M67" s="300"/>
      <c r="N67" s="300"/>
      <c r="O67" s="300"/>
      <c r="P67" s="300"/>
      <c r="Q67" s="302"/>
    </row>
    <row r="68" spans="1:17" s="274" customFormat="1">
      <c r="A68" s="269"/>
      <c r="B68" s="270"/>
      <c r="C68" s="271"/>
      <c r="D68" s="271"/>
      <c r="E68" s="290"/>
      <c r="F68" s="291"/>
      <c r="G68" s="298"/>
      <c r="H68" s="317"/>
      <c r="I68" s="308"/>
      <c r="J68" s="308"/>
      <c r="K68" s="308"/>
      <c r="L68" s="308"/>
      <c r="M68" s="308"/>
      <c r="N68" s="308"/>
      <c r="O68" s="308"/>
      <c r="P68" s="308"/>
      <c r="Q68" s="275"/>
    </row>
    <row r="69" spans="1:17" s="343" customFormat="1">
      <c r="A69" s="286" t="s">
        <v>163</v>
      </c>
      <c r="B69" s="287" t="s">
        <v>162</v>
      </c>
      <c r="C69" s="278"/>
      <c r="D69" s="278"/>
      <c r="E69" s="309"/>
      <c r="F69" s="310"/>
      <c r="G69" s="318">
        <f>SUM(G72:G73)</f>
        <v>0</v>
      </c>
      <c r="H69" s="338"/>
      <c r="I69" s="339"/>
      <c r="J69" s="339"/>
      <c r="K69" s="339"/>
      <c r="L69" s="339"/>
      <c r="M69" s="339"/>
      <c r="N69" s="339"/>
      <c r="O69" s="339"/>
      <c r="P69" s="339"/>
      <c r="Q69" s="347"/>
    </row>
    <row r="70" spans="1:17" s="343" customFormat="1">
      <c r="A70" s="269"/>
      <c r="B70" s="270"/>
      <c r="C70" s="271"/>
      <c r="D70" s="271"/>
      <c r="E70" s="290"/>
      <c r="F70" s="291"/>
      <c r="G70" s="298"/>
      <c r="H70" s="338"/>
      <c r="I70" s="339"/>
      <c r="J70" s="339"/>
      <c r="K70" s="339"/>
      <c r="L70" s="339"/>
      <c r="M70" s="339"/>
      <c r="N70" s="339"/>
      <c r="O70" s="339"/>
      <c r="P70" s="339"/>
      <c r="Q70" s="347"/>
    </row>
    <row r="71" spans="1:17" s="343" customFormat="1" ht="24">
      <c r="A71" s="292" t="s">
        <v>127</v>
      </c>
      <c r="B71" s="292" t="s">
        <v>126</v>
      </c>
      <c r="C71" s="292" t="s">
        <v>125</v>
      </c>
      <c r="D71" s="292"/>
      <c r="E71" s="293" t="s">
        <v>3</v>
      </c>
      <c r="F71" s="294" t="s">
        <v>124</v>
      </c>
      <c r="G71" s="294" t="s">
        <v>123</v>
      </c>
      <c r="H71" s="338"/>
      <c r="I71" s="339"/>
      <c r="J71" s="339"/>
      <c r="K71" s="339"/>
      <c r="L71" s="339"/>
      <c r="M71" s="339"/>
      <c r="N71" s="339"/>
      <c r="O71" s="339"/>
      <c r="P71" s="339"/>
      <c r="Q71" s="347"/>
    </row>
    <row r="72" spans="1:17" s="349" customFormat="1" ht="40.5" customHeight="1">
      <c r="A72" s="296" t="s">
        <v>161</v>
      </c>
      <c r="B72" s="296" t="s">
        <v>153</v>
      </c>
      <c r="C72" s="348" t="s">
        <v>294</v>
      </c>
      <c r="D72" s="348"/>
      <c r="E72" s="270" t="s">
        <v>329</v>
      </c>
      <c r="F72" s="291"/>
      <c r="G72" s="273">
        <f>F72*E72</f>
        <v>0</v>
      </c>
    </row>
    <row r="73" spans="1:17" s="303" customFormat="1" ht="15.75" customHeight="1">
      <c r="A73" s="295" t="s">
        <v>160</v>
      </c>
      <c r="B73" s="296" t="s">
        <v>153</v>
      </c>
      <c r="C73" s="304" t="s">
        <v>159</v>
      </c>
      <c r="D73" s="304"/>
      <c r="E73" s="270" t="s">
        <v>329</v>
      </c>
      <c r="F73" s="298"/>
      <c r="G73" s="273">
        <f>F73*E73</f>
        <v>0</v>
      </c>
      <c r="H73" s="350"/>
      <c r="I73" s="302"/>
      <c r="J73" s="300"/>
      <c r="K73" s="307"/>
      <c r="L73" s="300"/>
      <c r="M73" s="302"/>
      <c r="N73" s="302"/>
      <c r="O73" s="302"/>
      <c r="P73" s="302"/>
      <c r="Q73" s="302"/>
    </row>
    <row r="74" spans="1:17" s="270" customFormat="1" ht="15.75" customHeight="1">
      <c r="A74" s="295"/>
      <c r="B74" s="296"/>
      <c r="C74" s="304"/>
      <c r="D74" s="304"/>
      <c r="F74" s="298"/>
      <c r="G74" s="273"/>
      <c r="H74" s="315"/>
      <c r="I74" s="336"/>
      <c r="J74" s="337"/>
      <c r="K74" s="334"/>
      <c r="L74" s="337"/>
      <c r="M74" s="336"/>
      <c r="N74" s="336"/>
      <c r="O74" s="336"/>
      <c r="P74" s="336"/>
      <c r="Q74" s="336"/>
    </row>
    <row r="75" spans="1:17">
      <c r="A75" s="287" t="s">
        <v>158</v>
      </c>
      <c r="B75" s="287" t="s">
        <v>157</v>
      </c>
      <c r="C75" s="278"/>
      <c r="D75" s="278"/>
      <c r="E75" s="351"/>
      <c r="F75" s="310"/>
      <c r="G75" s="318">
        <f>SUM(G78:G78)</f>
        <v>0</v>
      </c>
      <c r="I75" s="10"/>
      <c r="J75" s="10"/>
      <c r="K75" s="10"/>
      <c r="L75" s="10"/>
      <c r="M75" s="10"/>
      <c r="N75" s="10"/>
      <c r="O75" s="10"/>
      <c r="P75" s="10"/>
      <c r="Q75" s="10"/>
    </row>
    <row r="76" spans="1:17">
      <c r="A76" s="270"/>
      <c r="B76" s="270"/>
      <c r="C76" s="271"/>
      <c r="D76" s="271"/>
      <c r="E76" s="352"/>
      <c r="F76" s="291"/>
      <c r="G76" s="315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24">
      <c r="A77" s="292" t="s">
        <v>127</v>
      </c>
      <c r="B77" s="292" t="s">
        <v>126</v>
      </c>
      <c r="C77" s="292" t="s">
        <v>125</v>
      </c>
      <c r="D77" s="292"/>
      <c r="E77" s="353" t="s">
        <v>3</v>
      </c>
      <c r="F77" s="294" t="s">
        <v>124</v>
      </c>
      <c r="G77" s="354" t="s">
        <v>123</v>
      </c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24">
      <c r="A78" s="270" t="s">
        <v>122</v>
      </c>
      <c r="B78" s="296" t="s">
        <v>153</v>
      </c>
      <c r="C78" s="356" t="s">
        <v>295</v>
      </c>
      <c r="D78" s="270"/>
      <c r="E78" s="344">
        <v>5</v>
      </c>
      <c r="F78" s="291"/>
      <c r="G78" s="315">
        <f>F78*E78</f>
        <v>0</v>
      </c>
      <c r="I78" s="10"/>
      <c r="J78" s="10"/>
      <c r="K78" s="10"/>
      <c r="L78" s="10"/>
      <c r="M78" s="10"/>
      <c r="N78" s="10"/>
      <c r="O78" s="10"/>
      <c r="P78" s="10"/>
      <c r="Q78" s="10"/>
    </row>
    <row r="79" spans="1:17" s="270" customFormat="1" ht="15.75" customHeight="1">
      <c r="A79" s="295"/>
      <c r="B79" s="296"/>
      <c r="C79" s="304"/>
      <c r="D79" s="304"/>
      <c r="F79" s="298"/>
      <c r="G79" s="273"/>
      <c r="H79" s="315"/>
      <c r="I79" s="336"/>
      <c r="J79" s="337"/>
      <c r="K79" s="334"/>
      <c r="L79" s="337"/>
      <c r="M79" s="336"/>
      <c r="N79" s="336"/>
      <c r="O79" s="336"/>
      <c r="P79" s="336"/>
      <c r="Q79" s="336"/>
    </row>
    <row r="80" spans="1:17" s="274" customFormat="1">
      <c r="A80" s="286" t="s">
        <v>149</v>
      </c>
      <c r="B80" s="287" t="s">
        <v>148</v>
      </c>
      <c r="C80" s="278"/>
      <c r="D80" s="278"/>
      <c r="E80" s="309"/>
      <c r="F80" s="310"/>
      <c r="G80" s="318">
        <f>SUM(G83)</f>
        <v>0</v>
      </c>
      <c r="I80" s="275"/>
      <c r="J80" s="308"/>
      <c r="K80" s="308"/>
      <c r="L80" s="308"/>
      <c r="M80" s="308"/>
      <c r="N80" s="308"/>
      <c r="O80" s="308"/>
      <c r="P80" s="308"/>
      <c r="Q80" s="308"/>
    </row>
    <row r="81" spans="1:17" s="274" customFormat="1">
      <c r="A81" s="286"/>
      <c r="B81" s="287"/>
      <c r="C81" s="278"/>
      <c r="D81" s="278"/>
      <c r="E81" s="309"/>
      <c r="F81" s="310"/>
      <c r="G81" s="357"/>
      <c r="I81" s="275"/>
      <c r="J81" s="308"/>
      <c r="K81" s="308"/>
      <c r="L81" s="308"/>
      <c r="M81" s="308"/>
      <c r="N81" s="308"/>
      <c r="O81" s="308"/>
      <c r="P81" s="308"/>
      <c r="Q81" s="308"/>
    </row>
    <row r="82" spans="1:17" s="274" customFormat="1" ht="24">
      <c r="A82" s="292" t="s">
        <v>127</v>
      </c>
      <c r="B82" s="292" t="s">
        <v>126</v>
      </c>
      <c r="C82" s="292" t="s">
        <v>125</v>
      </c>
      <c r="D82" s="292"/>
      <c r="E82" s="293" t="s">
        <v>3</v>
      </c>
      <c r="F82" s="294" t="s">
        <v>124</v>
      </c>
      <c r="G82" s="354" t="s">
        <v>123</v>
      </c>
      <c r="H82" s="317"/>
      <c r="I82" s="275"/>
      <c r="J82" s="308"/>
      <c r="K82" s="308"/>
      <c r="L82" s="308"/>
      <c r="M82" s="308"/>
      <c r="N82" s="308"/>
      <c r="O82" s="308"/>
      <c r="P82" s="308"/>
      <c r="Q82" s="308"/>
    </row>
    <row r="83" spans="1:17" s="303" customFormat="1" ht="24">
      <c r="A83" s="296" t="s">
        <v>151</v>
      </c>
      <c r="B83" s="296" t="s">
        <v>129</v>
      </c>
      <c r="C83" s="304" t="s">
        <v>150</v>
      </c>
      <c r="D83" s="304"/>
      <c r="E83" s="270" t="s">
        <v>296</v>
      </c>
      <c r="F83" s="291"/>
      <c r="G83" s="315">
        <f>F83*E83</f>
        <v>0</v>
      </c>
      <c r="H83" s="350"/>
      <c r="M83" s="358"/>
      <c r="P83" s="350"/>
    </row>
    <row r="84" spans="1:17">
      <c r="A84" s="269"/>
      <c r="B84" s="270"/>
      <c r="C84" s="271"/>
      <c r="D84" s="271"/>
      <c r="E84" s="290"/>
      <c r="F84" s="291"/>
      <c r="G84" s="291"/>
      <c r="J84" s="330"/>
      <c r="K84" s="330"/>
      <c r="L84" s="330"/>
    </row>
    <row r="85" spans="1:17">
      <c r="A85" s="286" t="s">
        <v>147</v>
      </c>
      <c r="B85" s="286" t="s">
        <v>146</v>
      </c>
      <c r="C85" s="359"/>
      <c r="D85" s="359"/>
      <c r="E85" s="360"/>
      <c r="F85" s="361"/>
      <c r="G85" s="318">
        <f>SUM(G88:G89)</f>
        <v>0</v>
      </c>
      <c r="H85" s="329"/>
      <c r="I85" s="330"/>
      <c r="J85" s="330"/>
      <c r="K85" s="330"/>
    </row>
    <row r="86" spans="1:17">
      <c r="A86" s="269"/>
      <c r="B86" s="270"/>
      <c r="C86" s="271"/>
      <c r="D86" s="271"/>
      <c r="E86" s="290"/>
      <c r="F86" s="291"/>
      <c r="G86" s="291"/>
      <c r="I86" s="330"/>
      <c r="J86" s="330"/>
      <c r="K86" s="330"/>
      <c r="L86" s="330"/>
      <c r="M86" s="330"/>
      <c r="N86" s="330"/>
    </row>
    <row r="87" spans="1:17" ht="24">
      <c r="A87" s="292" t="s">
        <v>127</v>
      </c>
      <c r="B87" s="292" t="s">
        <v>126</v>
      </c>
      <c r="C87" s="292" t="s">
        <v>125</v>
      </c>
      <c r="D87" s="292"/>
      <c r="E87" s="293" t="s">
        <v>3</v>
      </c>
      <c r="F87" s="294" t="s">
        <v>124</v>
      </c>
      <c r="G87" s="294" t="s">
        <v>123</v>
      </c>
      <c r="H87" s="329"/>
      <c r="I87" s="330"/>
      <c r="J87" s="330"/>
      <c r="K87" s="330"/>
      <c r="L87" s="330"/>
      <c r="M87" s="330"/>
      <c r="N87" s="330"/>
      <c r="O87" s="330"/>
      <c r="P87" s="330"/>
    </row>
    <row r="88" spans="1:17" s="270" customFormat="1" ht="14.25" customHeight="1">
      <c r="A88" s="313" t="s">
        <v>145</v>
      </c>
      <c r="B88" s="295" t="s">
        <v>129</v>
      </c>
      <c r="C88" s="327" t="s">
        <v>144</v>
      </c>
      <c r="D88" s="327"/>
      <c r="E88" s="269" t="s">
        <v>330</v>
      </c>
      <c r="F88" s="273"/>
      <c r="G88" s="291">
        <f>F88*E88</f>
        <v>0</v>
      </c>
      <c r="M88" s="269"/>
      <c r="N88" s="333"/>
      <c r="O88" s="333"/>
      <c r="P88" s="333"/>
      <c r="Q88" s="336"/>
    </row>
    <row r="89" spans="1:17" s="270" customFormat="1" ht="14.25">
      <c r="A89" s="313" t="s">
        <v>122</v>
      </c>
      <c r="B89" s="296" t="s">
        <v>129</v>
      </c>
      <c r="C89" s="327" t="s">
        <v>143</v>
      </c>
      <c r="D89" s="327"/>
      <c r="E89" s="269" t="s">
        <v>331</v>
      </c>
      <c r="F89" s="273"/>
      <c r="G89" s="291">
        <f>F89*E89</f>
        <v>0</v>
      </c>
      <c r="M89" s="269"/>
      <c r="N89" s="333"/>
      <c r="O89" s="333"/>
      <c r="P89" s="333"/>
      <c r="Q89" s="336"/>
    </row>
    <row r="90" spans="1:17">
      <c r="A90" s="269"/>
      <c r="B90" s="270"/>
      <c r="C90" s="271"/>
      <c r="D90" s="271"/>
      <c r="E90" s="290"/>
      <c r="F90" s="291"/>
      <c r="G90" s="291"/>
      <c r="I90" s="330"/>
      <c r="J90" s="330"/>
      <c r="K90" s="330"/>
      <c r="L90" s="330"/>
      <c r="M90" s="330"/>
      <c r="N90" s="330"/>
    </row>
    <row r="91" spans="1:17">
      <c r="A91" s="269"/>
      <c r="B91" s="270"/>
      <c r="C91" s="271"/>
      <c r="D91" s="271"/>
      <c r="E91" s="290"/>
      <c r="F91" s="291"/>
      <c r="G91" s="291"/>
    </row>
    <row r="92" spans="1:17" ht="15">
      <c r="A92" s="276" t="s">
        <v>34</v>
      </c>
      <c r="B92" s="277" t="s">
        <v>116</v>
      </c>
      <c r="C92" s="278"/>
      <c r="D92" s="278"/>
      <c r="E92" s="279"/>
      <c r="F92" s="280"/>
      <c r="G92" s="281">
        <f>G94+G99</f>
        <v>0</v>
      </c>
    </row>
    <row r="93" spans="1:17">
      <c r="A93" s="320"/>
      <c r="B93" s="321"/>
      <c r="C93" s="271"/>
      <c r="D93" s="271"/>
      <c r="E93" s="322"/>
      <c r="F93" s="323"/>
      <c r="G93" s="285"/>
      <c r="I93" s="330"/>
      <c r="J93" s="330"/>
      <c r="K93" s="330"/>
      <c r="L93" s="330"/>
      <c r="M93" s="330"/>
      <c r="N93" s="330"/>
    </row>
    <row r="94" spans="1:17">
      <c r="A94" s="286" t="s">
        <v>142</v>
      </c>
      <c r="B94" s="287" t="s">
        <v>141</v>
      </c>
      <c r="C94" s="278"/>
      <c r="D94" s="278"/>
      <c r="E94" s="309"/>
      <c r="F94" s="310"/>
      <c r="G94" s="289">
        <f>SUM(G97:G97)</f>
        <v>0</v>
      </c>
      <c r="I94" s="330"/>
      <c r="J94" s="330"/>
      <c r="K94" s="330"/>
      <c r="L94" s="330"/>
      <c r="M94" s="330"/>
      <c r="N94" s="330"/>
    </row>
    <row r="95" spans="1:17">
      <c r="A95" s="269"/>
      <c r="B95" s="270"/>
      <c r="C95" s="271"/>
      <c r="D95" s="271"/>
      <c r="E95" s="290"/>
      <c r="F95" s="291"/>
      <c r="G95" s="291"/>
      <c r="I95" s="330"/>
      <c r="J95" s="330"/>
      <c r="K95" s="330"/>
      <c r="L95" s="330"/>
      <c r="M95" s="330"/>
      <c r="N95" s="330"/>
    </row>
    <row r="96" spans="1:17" ht="24">
      <c r="A96" s="292" t="s">
        <v>127</v>
      </c>
      <c r="B96" s="292" t="s">
        <v>126</v>
      </c>
      <c r="C96" s="292" t="s">
        <v>125</v>
      </c>
      <c r="D96" s="292"/>
      <c r="E96" s="293" t="s">
        <v>3</v>
      </c>
      <c r="F96" s="294" t="s">
        <v>124</v>
      </c>
      <c r="G96" s="294" t="s">
        <v>123</v>
      </c>
      <c r="H96" s="329"/>
      <c r="I96" s="330"/>
      <c r="J96" s="330"/>
      <c r="K96" s="330"/>
      <c r="L96" s="330"/>
      <c r="M96" s="330"/>
      <c r="N96" s="330"/>
    </row>
    <row r="97" spans="1:17" s="343" customFormat="1" ht="60">
      <c r="A97" s="295" t="s">
        <v>140</v>
      </c>
      <c r="B97" s="296" t="s">
        <v>129</v>
      </c>
      <c r="C97" s="304" t="s">
        <v>139</v>
      </c>
      <c r="D97" s="304"/>
      <c r="E97" s="312">
        <v>60</v>
      </c>
      <c r="F97" s="298"/>
      <c r="G97" s="298">
        <f>F97*E97</f>
        <v>0</v>
      </c>
      <c r="H97" s="338"/>
      <c r="I97" s="339"/>
      <c r="J97" s="340"/>
      <c r="K97" s="339"/>
      <c r="L97" s="339"/>
      <c r="M97" s="340"/>
      <c r="N97" s="362"/>
      <c r="O97" s="362"/>
      <c r="P97" s="339"/>
      <c r="Q97" s="339"/>
    </row>
    <row r="98" spans="1:17" s="331" customFormat="1">
      <c r="A98" s="296"/>
      <c r="B98" s="296"/>
      <c r="C98" s="304"/>
      <c r="E98" s="305"/>
      <c r="F98" s="291"/>
      <c r="G98" s="273"/>
      <c r="L98" s="330"/>
      <c r="M98" s="330"/>
      <c r="N98" s="333"/>
      <c r="O98" s="330"/>
      <c r="Q98" s="10"/>
    </row>
    <row r="99" spans="1:17">
      <c r="A99" s="287" t="s">
        <v>298</v>
      </c>
      <c r="B99" s="287" t="s">
        <v>299</v>
      </c>
      <c r="C99" s="278"/>
      <c r="D99" s="278"/>
      <c r="E99" s="351"/>
      <c r="F99" s="310"/>
      <c r="G99" s="289">
        <f>SUM(G102)</f>
        <v>0</v>
      </c>
      <c r="I99" s="10"/>
      <c r="J99" s="10"/>
      <c r="K99" s="10"/>
      <c r="L99" s="10"/>
      <c r="M99" s="10"/>
      <c r="N99" s="10"/>
      <c r="O99" s="10"/>
      <c r="P99" s="10"/>
      <c r="Q99" s="10"/>
    </row>
    <row r="100" spans="1:17">
      <c r="A100" s="287"/>
      <c r="B100" s="287"/>
      <c r="C100" s="278"/>
      <c r="D100" s="278"/>
      <c r="E100" s="351"/>
      <c r="F100" s="310"/>
      <c r="G100" s="289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24">
      <c r="A101" s="292" t="s">
        <v>127</v>
      </c>
      <c r="B101" s="292" t="s">
        <v>126</v>
      </c>
      <c r="C101" s="292" t="s">
        <v>125</v>
      </c>
      <c r="D101" s="292"/>
      <c r="E101" s="353" t="s">
        <v>3</v>
      </c>
      <c r="F101" s="294" t="s">
        <v>124</v>
      </c>
      <c r="G101" s="294" t="s">
        <v>123</v>
      </c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3.5" customHeight="1">
      <c r="A102" s="296" t="s">
        <v>122</v>
      </c>
      <c r="B102" s="296" t="s">
        <v>7</v>
      </c>
      <c r="C102" s="304" t="s">
        <v>300</v>
      </c>
      <c r="D102" s="304"/>
      <c r="E102" s="344">
        <v>10</v>
      </c>
      <c r="F102" s="291"/>
      <c r="G102" s="315">
        <f>F102*E102</f>
        <v>0</v>
      </c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>
      <c r="A103" s="287"/>
      <c r="B103" s="287"/>
      <c r="C103" s="278"/>
      <c r="D103" s="278"/>
      <c r="E103" s="351"/>
      <c r="F103" s="310"/>
      <c r="G103" s="289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331" customFormat="1">
      <c r="A104" s="296"/>
      <c r="B104" s="296"/>
      <c r="C104" s="304"/>
      <c r="E104" s="305"/>
      <c r="F104" s="291"/>
      <c r="G104" s="273"/>
      <c r="L104" s="330"/>
      <c r="M104" s="330"/>
      <c r="N104" s="333"/>
      <c r="O104" s="330"/>
      <c r="Q104" s="10"/>
    </row>
    <row r="105" spans="1:17" ht="15">
      <c r="A105" s="276" t="s">
        <v>113</v>
      </c>
      <c r="B105" s="277" t="s">
        <v>112</v>
      </c>
      <c r="C105" s="278"/>
      <c r="D105" s="278"/>
      <c r="E105" s="279"/>
      <c r="F105" s="280"/>
      <c r="G105" s="281">
        <f>G107</f>
        <v>0</v>
      </c>
      <c r="M105" s="330"/>
      <c r="N105" s="330"/>
      <c r="O105" s="330"/>
      <c r="P105" s="330"/>
      <c r="Q105" s="330"/>
    </row>
    <row r="106" spans="1:17">
      <c r="A106" s="320"/>
      <c r="B106" s="321"/>
      <c r="C106" s="271"/>
      <c r="D106" s="271"/>
      <c r="E106" s="322"/>
      <c r="F106" s="323"/>
      <c r="G106" s="285"/>
      <c r="M106" s="330"/>
      <c r="N106" s="330"/>
      <c r="O106" s="330"/>
      <c r="P106" s="330"/>
      <c r="Q106" s="330"/>
    </row>
    <row r="107" spans="1:17">
      <c r="A107" s="287" t="s">
        <v>305</v>
      </c>
      <c r="B107" s="287" t="s">
        <v>306</v>
      </c>
      <c r="C107" s="278"/>
      <c r="D107" s="278"/>
      <c r="E107" s="351"/>
      <c r="F107" s="310"/>
      <c r="G107" s="367">
        <f>SUM(G110:G110)</f>
        <v>0</v>
      </c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>
      <c r="A108" s="269"/>
      <c r="B108" s="270"/>
      <c r="C108" s="271"/>
      <c r="D108" s="271"/>
      <c r="E108" s="290"/>
      <c r="F108" s="291"/>
      <c r="G108" s="291"/>
      <c r="I108" s="330"/>
      <c r="J108" s="330"/>
      <c r="K108" s="330"/>
      <c r="L108" s="330"/>
      <c r="M108" s="330"/>
      <c r="N108" s="330"/>
      <c r="O108" s="330"/>
      <c r="P108" s="330"/>
      <c r="Q108" s="330"/>
    </row>
    <row r="109" spans="1:17" ht="24">
      <c r="A109" s="292" t="s">
        <v>127</v>
      </c>
      <c r="B109" s="292" t="s">
        <v>126</v>
      </c>
      <c r="C109" s="292" t="s">
        <v>125</v>
      </c>
      <c r="D109" s="292"/>
      <c r="E109" s="293" t="s">
        <v>3</v>
      </c>
      <c r="F109" s="294" t="s">
        <v>124</v>
      </c>
      <c r="G109" s="294" t="s">
        <v>123</v>
      </c>
      <c r="I109" s="330"/>
      <c r="J109" s="330"/>
      <c r="K109" s="330"/>
      <c r="L109" s="330"/>
      <c r="M109" s="330"/>
      <c r="N109" s="330"/>
      <c r="O109" s="330"/>
      <c r="P109" s="330"/>
      <c r="Q109" s="330"/>
    </row>
    <row r="110" spans="1:17" ht="50.25">
      <c r="A110" s="296" t="s">
        <v>307</v>
      </c>
      <c r="B110" s="296" t="s">
        <v>153</v>
      </c>
      <c r="C110" s="304" t="s">
        <v>308</v>
      </c>
      <c r="D110" s="304"/>
      <c r="E110" s="344">
        <v>2</v>
      </c>
      <c r="F110" s="291"/>
      <c r="G110" s="315">
        <f>F110*E110</f>
        <v>0</v>
      </c>
      <c r="H110" s="315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s="274" customFormat="1">
      <c r="A111" s="296"/>
      <c r="B111" s="296"/>
      <c r="C111" s="304"/>
      <c r="D111" s="304"/>
      <c r="E111" s="344"/>
      <c r="F111" s="291"/>
      <c r="G111" s="273"/>
    </row>
    <row r="112" spans="1:17" s="274" customFormat="1" ht="15">
      <c r="A112" s="276" t="s">
        <v>111</v>
      </c>
      <c r="B112" s="277" t="s">
        <v>110</v>
      </c>
      <c r="C112" s="278"/>
      <c r="D112" s="278"/>
      <c r="E112" s="279"/>
      <c r="F112" s="280"/>
      <c r="G112" s="281">
        <f>G114+G125</f>
        <v>0</v>
      </c>
      <c r="I112" s="275"/>
      <c r="J112" s="275"/>
      <c r="K112" s="275"/>
      <c r="L112" s="275"/>
      <c r="M112" s="275"/>
      <c r="N112" s="275"/>
      <c r="O112" s="275"/>
      <c r="P112" s="275"/>
      <c r="Q112" s="275"/>
    </row>
    <row r="113" spans="1:17" s="274" customFormat="1">
      <c r="A113" s="269"/>
      <c r="B113" s="270"/>
      <c r="C113" s="271"/>
      <c r="D113" s="271"/>
      <c r="E113" s="290"/>
      <c r="F113" s="291"/>
      <c r="G113" s="298"/>
      <c r="H113" s="317"/>
      <c r="I113" s="275"/>
      <c r="J113" s="275"/>
      <c r="K113" s="275"/>
      <c r="L113" s="308"/>
      <c r="M113" s="308"/>
      <c r="N113" s="308"/>
      <c r="O113" s="308"/>
      <c r="P113" s="308"/>
      <c r="Q113" s="308"/>
    </row>
    <row r="114" spans="1:17" s="373" customFormat="1" ht="12">
      <c r="A114" s="286" t="s">
        <v>135</v>
      </c>
      <c r="B114" s="287" t="s">
        <v>134</v>
      </c>
      <c r="C114" s="278"/>
      <c r="D114" s="278"/>
      <c r="E114" s="309"/>
      <c r="F114" s="368"/>
      <c r="G114" s="367">
        <f>SUM(G117:G122)</f>
        <v>0</v>
      </c>
      <c r="H114" s="369"/>
      <c r="I114" s="370"/>
      <c r="J114" s="370"/>
      <c r="K114" s="370"/>
      <c r="L114" s="370"/>
      <c r="M114" s="371"/>
      <c r="N114" s="371"/>
      <c r="O114" s="372"/>
      <c r="P114" s="372"/>
      <c r="Q114" s="372"/>
    </row>
    <row r="115" spans="1:17" s="303" customFormat="1" ht="12">
      <c r="A115" s="269"/>
      <c r="B115" s="270"/>
      <c r="C115" s="271"/>
      <c r="D115" s="271"/>
      <c r="E115" s="290"/>
      <c r="F115" s="374"/>
      <c r="G115" s="273"/>
      <c r="H115" s="306"/>
      <c r="I115" s="375"/>
      <c r="J115" s="376"/>
      <c r="K115" s="376"/>
      <c r="L115" s="377"/>
      <c r="M115" s="376"/>
      <c r="N115" s="376"/>
      <c r="O115" s="378"/>
      <c r="P115" s="302"/>
      <c r="Q115" s="302"/>
    </row>
    <row r="116" spans="1:17" s="303" customFormat="1" ht="24">
      <c r="A116" s="292" t="s">
        <v>127</v>
      </c>
      <c r="B116" s="292" t="s">
        <v>126</v>
      </c>
      <c r="C116" s="292" t="s">
        <v>125</v>
      </c>
      <c r="D116" s="292"/>
      <c r="E116" s="293" t="s">
        <v>3</v>
      </c>
      <c r="F116" s="294" t="s">
        <v>124</v>
      </c>
      <c r="G116" s="294" t="s">
        <v>123</v>
      </c>
      <c r="H116" s="328"/>
      <c r="I116" s="306"/>
      <c r="J116" s="306"/>
      <c r="K116" s="306"/>
      <c r="L116" s="306"/>
      <c r="M116" s="376"/>
      <c r="N116" s="376"/>
      <c r="O116" s="378"/>
      <c r="P116" s="302"/>
      <c r="Q116" s="302"/>
    </row>
    <row r="117" spans="1:17" s="303" customFormat="1" ht="36">
      <c r="A117" s="295" t="s">
        <v>133</v>
      </c>
      <c r="B117" s="295" t="s">
        <v>129</v>
      </c>
      <c r="C117" s="304" t="s">
        <v>132</v>
      </c>
      <c r="D117" s="304"/>
      <c r="E117" s="305">
        <v>228</v>
      </c>
      <c r="F117" s="273"/>
      <c r="G117" s="298">
        <f t="shared" ref="G117:G122" si="0">E117*F117</f>
        <v>0</v>
      </c>
      <c r="H117" s="328"/>
      <c r="I117" s="306"/>
      <c r="J117" s="306"/>
      <c r="K117" s="306"/>
      <c r="L117" s="306"/>
      <c r="M117" s="376"/>
      <c r="N117" s="376"/>
      <c r="O117" s="378"/>
      <c r="P117" s="302"/>
      <c r="Q117" s="302"/>
    </row>
    <row r="118" spans="1:17" s="303" customFormat="1" ht="36">
      <c r="A118" s="295" t="s">
        <v>122</v>
      </c>
      <c r="B118" s="296" t="s">
        <v>7</v>
      </c>
      <c r="C118" s="304" t="s">
        <v>131</v>
      </c>
      <c r="D118" s="304"/>
      <c r="E118" s="305">
        <v>6</v>
      </c>
      <c r="F118" s="374"/>
      <c r="G118" s="298">
        <f t="shared" si="0"/>
        <v>0</v>
      </c>
      <c r="H118" s="328"/>
      <c r="I118" s="375"/>
      <c r="J118" s="375"/>
      <c r="K118" s="375"/>
      <c r="L118" s="375"/>
      <c r="M118" s="376"/>
      <c r="N118" s="376"/>
      <c r="O118" s="378"/>
      <c r="P118" s="302"/>
      <c r="Q118" s="302"/>
    </row>
    <row r="119" spans="1:17" s="303" customFormat="1" ht="24">
      <c r="A119" s="295" t="s">
        <v>122</v>
      </c>
      <c r="B119" s="295" t="s">
        <v>129</v>
      </c>
      <c r="C119" s="304" t="s">
        <v>130</v>
      </c>
      <c r="D119" s="304"/>
      <c r="E119" s="305">
        <v>228</v>
      </c>
      <c r="F119" s="374"/>
      <c r="G119" s="298">
        <f t="shared" si="0"/>
        <v>0</v>
      </c>
      <c r="H119" s="328"/>
      <c r="I119" s="306"/>
      <c r="J119" s="375"/>
      <c r="K119" s="375"/>
      <c r="L119" s="375"/>
      <c r="M119" s="376"/>
      <c r="N119" s="376"/>
      <c r="O119" s="378"/>
      <c r="P119" s="302"/>
      <c r="Q119" s="302"/>
    </row>
    <row r="120" spans="1:17" s="303" customFormat="1" ht="14.25">
      <c r="A120" s="295" t="s">
        <v>122</v>
      </c>
      <c r="B120" s="295" t="s">
        <v>129</v>
      </c>
      <c r="C120" s="304" t="s">
        <v>128</v>
      </c>
      <c r="D120" s="304"/>
      <c r="E120" s="305">
        <v>228</v>
      </c>
      <c r="F120" s="374"/>
      <c r="G120" s="298">
        <f t="shared" si="0"/>
        <v>0</v>
      </c>
      <c r="H120" s="328"/>
      <c r="I120" s="306"/>
      <c r="J120" s="375"/>
      <c r="K120" s="375"/>
      <c r="L120" s="375"/>
      <c r="M120" s="376"/>
      <c r="N120" s="376"/>
      <c r="O120" s="378"/>
      <c r="P120" s="302"/>
      <c r="Q120" s="302"/>
    </row>
    <row r="121" spans="1:17" s="270" customFormat="1" ht="27.75" customHeight="1">
      <c r="A121" s="296" t="s">
        <v>122</v>
      </c>
      <c r="B121" s="296" t="s">
        <v>7</v>
      </c>
      <c r="C121" s="304" t="s">
        <v>310</v>
      </c>
      <c r="D121" s="304"/>
      <c r="E121" s="344">
        <v>1</v>
      </c>
      <c r="F121" s="291"/>
      <c r="G121" s="315">
        <f t="shared" si="0"/>
        <v>0</v>
      </c>
      <c r="I121" s="315"/>
      <c r="J121" s="315"/>
      <c r="K121" s="315"/>
      <c r="L121" s="315"/>
      <c r="M121" s="379"/>
      <c r="N121" s="379"/>
      <c r="O121" s="380"/>
    </row>
    <row r="122" spans="1:17" ht="36">
      <c r="A122" s="296" t="s">
        <v>122</v>
      </c>
      <c r="B122" s="296" t="s">
        <v>7</v>
      </c>
      <c r="C122" s="304" t="s">
        <v>311</v>
      </c>
      <c r="D122" s="304"/>
      <c r="E122" s="344">
        <v>1</v>
      </c>
      <c r="F122" s="291"/>
      <c r="G122" s="315">
        <f t="shared" si="0"/>
        <v>0</v>
      </c>
      <c r="H122" s="315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s="303" customFormat="1" ht="12">
      <c r="A123" s="295"/>
      <c r="B123" s="295"/>
      <c r="C123" s="304"/>
      <c r="D123" s="304"/>
      <c r="E123" s="305"/>
      <c r="F123" s="374"/>
      <c r="G123" s="298"/>
      <c r="H123" s="328"/>
      <c r="I123" s="306"/>
      <c r="J123" s="375"/>
      <c r="K123" s="375"/>
      <c r="L123" s="375"/>
      <c r="M123" s="376"/>
      <c r="N123" s="376"/>
      <c r="O123" s="378"/>
      <c r="P123" s="302"/>
      <c r="Q123" s="302"/>
    </row>
    <row r="124" spans="1:17" s="303" customFormat="1" ht="12">
      <c r="A124" s="295"/>
      <c r="B124" s="295"/>
      <c r="C124" s="304"/>
      <c r="D124" s="304"/>
      <c r="E124" s="305"/>
      <c r="F124" s="374"/>
      <c r="G124" s="298"/>
      <c r="H124" s="328"/>
      <c r="I124" s="306"/>
      <c r="J124" s="375"/>
      <c r="K124" s="375"/>
      <c r="L124" s="375"/>
      <c r="M124" s="376"/>
      <c r="N124" s="376"/>
      <c r="O124" s="378"/>
      <c r="P124" s="302"/>
      <c r="Q124" s="302"/>
    </row>
    <row r="125" spans="1:17" s="274" customFormat="1">
      <c r="A125" s="286" t="s">
        <v>312</v>
      </c>
      <c r="B125" s="287" t="s">
        <v>313</v>
      </c>
      <c r="C125" s="278"/>
      <c r="D125" s="278"/>
      <c r="E125" s="309"/>
      <c r="F125" s="310"/>
      <c r="G125" s="318">
        <f>SUM(G128:G130)</f>
        <v>0</v>
      </c>
      <c r="H125" s="317"/>
      <c r="I125" s="275"/>
      <c r="J125" s="275"/>
      <c r="K125" s="275"/>
      <c r="L125" s="308"/>
      <c r="M125" s="308"/>
      <c r="N125" s="308"/>
      <c r="O125" s="308"/>
      <c r="P125" s="308"/>
      <c r="Q125" s="308"/>
    </row>
    <row r="126" spans="1:17" s="274" customFormat="1">
      <c r="A126" s="269"/>
      <c r="B126" s="270"/>
      <c r="C126" s="271"/>
      <c r="D126" s="271"/>
      <c r="E126" s="290"/>
      <c r="F126" s="291"/>
      <c r="G126" s="298"/>
      <c r="H126" s="317"/>
      <c r="I126" s="275"/>
      <c r="J126" s="275"/>
      <c r="K126" s="275"/>
      <c r="L126" s="308"/>
      <c r="M126" s="308"/>
      <c r="N126" s="308"/>
      <c r="O126" s="308"/>
      <c r="P126" s="308"/>
      <c r="Q126" s="308"/>
    </row>
    <row r="127" spans="1:17" s="274" customFormat="1" ht="24">
      <c r="A127" s="292" t="s">
        <v>127</v>
      </c>
      <c r="B127" s="292" t="s">
        <v>126</v>
      </c>
      <c r="C127" s="292" t="s">
        <v>125</v>
      </c>
      <c r="D127" s="292"/>
      <c r="E127" s="293" t="s">
        <v>3</v>
      </c>
      <c r="F127" s="294" t="s">
        <v>124</v>
      </c>
      <c r="G127" s="294" t="s">
        <v>123</v>
      </c>
      <c r="H127" s="317"/>
      <c r="I127" s="275"/>
      <c r="J127" s="275"/>
      <c r="K127" s="275"/>
      <c r="L127" s="308"/>
      <c r="M127" s="308"/>
      <c r="N127" s="308"/>
      <c r="O127" s="308"/>
      <c r="P127" s="308"/>
      <c r="Q127" s="308"/>
    </row>
    <row r="128" spans="1:17" s="274" customFormat="1">
      <c r="A128" s="295" t="s">
        <v>314</v>
      </c>
      <c r="B128" s="296" t="s">
        <v>315</v>
      </c>
      <c r="C128" s="304" t="s">
        <v>316</v>
      </c>
      <c r="D128" s="304"/>
      <c r="E128" s="305">
        <v>8</v>
      </c>
      <c r="F128" s="291"/>
      <c r="G128" s="273">
        <f>E128*F128</f>
        <v>0</v>
      </c>
      <c r="H128" s="299"/>
      <c r="I128" s="275"/>
      <c r="J128" s="275"/>
      <c r="K128" s="275"/>
      <c r="L128" s="308"/>
      <c r="M128" s="308"/>
      <c r="N128" s="306"/>
      <c r="O128" s="306"/>
      <c r="P128" s="306"/>
      <c r="Q128" s="308"/>
    </row>
    <row r="129" spans="1:17" s="303" customFormat="1" ht="12">
      <c r="A129" s="313" t="s">
        <v>317</v>
      </c>
      <c r="B129" s="313" t="s">
        <v>315</v>
      </c>
      <c r="C129" s="327" t="s">
        <v>318</v>
      </c>
      <c r="D129" s="327"/>
      <c r="E129" s="314">
        <v>8</v>
      </c>
      <c r="F129" s="273"/>
      <c r="G129" s="273">
        <f>E129*F129</f>
        <v>0</v>
      </c>
      <c r="L129" s="328"/>
      <c r="M129" s="328"/>
      <c r="N129" s="328"/>
      <c r="O129" s="306"/>
      <c r="P129" s="300"/>
      <c r="Q129" s="300"/>
    </row>
    <row r="130" spans="1:17" s="274" customFormat="1" ht="14.25" customHeight="1">
      <c r="A130" s="295" t="s">
        <v>122</v>
      </c>
      <c r="B130" s="296" t="s">
        <v>10</v>
      </c>
      <c r="C130" s="304" t="s">
        <v>319</v>
      </c>
      <c r="D130" s="304"/>
      <c r="E130" s="305">
        <v>1</v>
      </c>
      <c r="F130" s="291"/>
      <c r="G130" s="273">
        <f>E130*F130</f>
        <v>0</v>
      </c>
      <c r="H130" s="317"/>
      <c r="I130" s="275"/>
      <c r="J130" s="275"/>
      <c r="K130" s="275"/>
      <c r="L130" s="308"/>
      <c r="M130" s="308"/>
      <c r="N130" s="306"/>
      <c r="O130" s="308"/>
      <c r="P130" s="306"/>
      <c r="Q130" s="308"/>
    </row>
    <row r="131" spans="1:17" s="274" customFormat="1" ht="14.25" customHeight="1">
      <c r="A131" s="295"/>
      <c r="B131" s="296"/>
      <c r="C131" s="304"/>
      <c r="D131" s="304"/>
      <c r="E131" s="290"/>
      <c r="F131" s="291"/>
      <c r="G131" s="273"/>
      <c r="H131" s="317"/>
      <c r="I131" s="275"/>
      <c r="J131" s="275"/>
      <c r="K131" s="275"/>
      <c r="L131" s="308"/>
      <c r="M131" s="308"/>
      <c r="N131" s="306"/>
      <c r="O131" s="308"/>
      <c r="P131" s="306"/>
      <c r="Q131" s="308"/>
    </row>
    <row r="132" spans="1:17">
      <c r="A132" s="269"/>
      <c r="B132" s="270"/>
      <c r="C132" s="271"/>
      <c r="D132" s="271"/>
      <c r="E132" s="290"/>
      <c r="F132" s="291"/>
      <c r="G132" s="291"/>
      <c r="L132" s="330"/>
      <c r="M132" s="330"/>
      <c r="N132" s="330"/>
      <c r="O132" s="330"/>
      <c r="P132" s="330"/>
      <c r="Q132" s="330"/>
    </row>
    <row r="133" spans="1:17" ht="15">
      <c r="A133" s="276" t="s">
        <v>109</v>
      </c>
      <c r="B133" s="277" t="s">
        <v>108</v>
      </c>
      <c r="C133" s="278"/>
      <c r="D133" s="278"/>
      <c r="E133" s="279"/>
      <c r="F133" s="280"/>
      <c r="G133" s="281">
        <f>G136</f>
        <v>0</v>
      </c>
      <c r="K133" s="330"/>
      <c r="L133" s="330"/>
      <c r="M133" s="330"/>
      <c r="N133" s="330"/>
      <c r="O133" s="330"/>
      <c r="P133" s="330"/>
      <c r="Q133" s="330"/>
    </row>
    <row r="134" spans="1:17">
      <c r="A134" s="269"/>
      <c r="B134" s="270"/>
      <c r="C134" s="271"/>
      <c r="D134" s="271"/>
      <c r="E134" s="290"/>
      <c r="F134" s="291"/>
      <c r="G134" s="298"/>
      <c r="H134" s="329"/>
    </row>
    <row r="135" spans="1:17" ht="24">
      <c r="A135" s="292" t="s">
        <v>127</v>
      </c>
      <c r="B135" s="292" t="s">
        <v>126</v>
      </c>
      <c r="C135" s="292" t="s">
        <v>125</v>
      </c>
      <c r="D135" s="292"/>
      <c r="E135" s="293" t="s">
        <v>3</v>
      </c>
      <c r="F135" s="294" t="s">
        <v>124</v>
      </c>
      <c r="G135" s="294" t="s">
        <v>123</v>
      </c>
      <c r="H135" s="329"/>
      <c r="I135" s="381">
        <f>G2+G25+G61+G92+G105+G112</f>
        <v>0</v>
      </c>
    </row>
    <row r="136" spans="1:17">
      <c r="A136" s="295" t="s">
        <v>122</v>
      </c>
      <c r="B136" s="296" t="s">
        <v>121</v>
      </c>
      <c r="C136" s="304" t="s">
        <v>120</v>
      </c>
      <c r="D136" s="304"/>
      <c r="E136" s="305">
        <v>1</v>
      </c>
      <c r="F136" s="291">
        <f>I135*0.05</f>
        <v>0</v>
      </c>
      <c r="G136" s="291">
        <f>E136*F136</f>
        <v>0</v>
      </c>
      <c r="I136" s="382"/>
    </row>
    <row r="142" spans="1:17" s="277" customFormat="1" ht="15">
      <c r="A142" s="277" t="s">
        <v>320</v>
      </c>
    </row>
    <row r="143" spans="1:17" ht="15">
      <c r="A143" s="276" t="s">
        <v>18</v>
      </c>
      <c r="B143" s="277" t="s">
        <v>119</v>
      </c>
      <c r="C143" s="278"/>
      <c r="E143" s="279"/>
      <c r="F143" s="280"/>
      <c r="G143" s="281">
        <f>G2</f>
        <v>0</v>
      </c>
      <c r="H143" s="388"/>
      <c r="I143" s="389"/>
      <c r="J143" s="388"/>
      <c r="K143" s="389"/>
      <c r="L143" s="388"/>
      <c r="M143" s="389"/>
      <c r="N143" s="388"/>
      <c r="O143" s="389"/>
      <c r="P143" s="388"/>
      <c r="Q143" s="390"/>
    </row>
    <row r="144" spans="1:17" ht="15">
      <c r="A144" s="276" t="s">
        <v>19</v>
      </c>
      <c r="B144" s="277" t="s">
        <v>118</v>
      </c>
      <c r="C144" s="278"/>
      <c r="D144" s="278"/>
      <c r="E144" s="279"/>
      <c r="F144" s="280"/>
      <c r="G144" s="281">
        <f>G25</f>
        <v>0</v>
      </c>
      <c r="H144" s="329"/>
      <c r="I144" s="330"/>
      <c r="J144" s="330"/>
      <c r="K144" s="330"/>
      <c r="L144" s="330"/>
      <c r="M144" s="330"/>
      <c r="N144" s="330"/>
    </row>
    <row r="145" spans="1:17" ht="15">
      <c r="A145" s="276" t="s">
        <v>38</v>
      </c>
      <c r="B145" s="277" t="s">
        <v>117</v>
      </c>
      <c r="C145" s="278"/>
      <c r="D145" s="278"/>
      <c r="E145" s="279"/>
      <c r="F145" s="280"/>
      <c r="G145" s="346">
        <f>G61</f>
        <v>0</v>
      </c>
      <c r="H145" s="329"/>
      <c r="I145" s="330"/>
      <c r="J145" s="330"/>
      <c r="K145" s="330"/>
      <c r="L145" s="330"/>
      <c r="M145" s="330"/>
      <c r="N145" s="330"/>
      <c r="O145" s="330"/>
      <c r="P145" s="330"/>
    </row>
    <row r="146" spans="1:17" ht="15">
      <c r="A146" s="276" t="s">
        <v>34</v>
      </c>
      <c r="B146" s="277" t="s">
        <v>116</v>
      </c>
      <c r="C146" s="278"/>
      <c r="D146" s="278"/>
      <c r="E146" s="279"/>
      <c r="F146" s="280"/>
      <c r="G146" s="281">
        <f>G92</f>
        <v>0</v>
      </c>
    </row>
    <row r="147" spans="1:17" ht="15">
      <c r="A147" s="276" t="s">
        <v>113</v>
      </c>
      <c r="B147" s="277" t="s">
        <v>112</v>
      </c>
      <c r="C147" s="278"/>
      <c r="D147" s="278"/>
      <c r="E147" s="279"/>
      <c r="F147" s="280"/>
      <c r="G147" s="281">
        <f>G105</f>
        <v>0</v>
      </c>
      <c r="M147" s="330"/>
      <c r="N147" s="330"/>
      <c r="O147" s="330"/>
      <c r="P147" s="330"/>
      <c r="Q147" s="330"/>
    </row>
    <row r="148" spans="1:17" ht="15">
      <c r="A148" s="276" t="s">
        <v>111</v>
      </c>
      <c r="B148" s="277" t="s">
        <v>110</v>
      </c>
      <c r="C148" s="278"/>
      <c r="D148" s="278"/>
      <c r="E148" s="279"/>
      <c r="F148" s="280"/>
      <c r="G148" s="281">
        <f>G112</f>
        <v>0</v>
      </c>
    </row>
    <row r="149" spans="1:17" ht="15">
      <c r="A149" s="391" t="s">
        <v>109</v>
      </c>
      <c r="B149" s="391" t="s">
        <v>108</v>
      </c>
      <c r="C149" s="392"/>
      <c r="D149" s="392"/>
      <c r="E149" s="393"/>
      <c r="F149" s="394"/>
      <c r="G149" s="395">
        <f>G133</f>
        <v>0</v>
      </c>
      <c r="K149" s="330"/>
      <c r="L149" s="330"/>
      <c r="M149" s="330"/>
      <c r="N149" s="330"/>
      <c r="O149" s="330"/>
      <c r="P149" s="330"/>
      <c r="Q149" s="330"/>
    </row>
    <row r="150" spans="1:17" ht="15">
      <c r="B150" s="277" t="s">
        <v>321</v>
      </c>
      <c r="G150" s="281">
        <f>SUM(G143:G149)</f>
        <v>0</v>
      </c>
    </row>
    <row r="151" spans="1:17" ht="15">
      <c r="B151" s="277" t="s">
        <v>322</v>
      </c>
      <c r="G151" s="281">
        <f>G150*0.22</f>
        <v>0</v>
      </c>
    </row>
    <row r="152" spans="1:17" ht="15">
      <c r="B152" s="277" t="s">
        <v>323</v>
      </c>
      <c r="G152" s="281">
        <f>G150*1.22</f>
        <v>0</v>
      </c>
    </row>
  </sheetData>
  <pageMargins left="0.9055118110236221" right="0.31496062992125984" top="0.98425196850393704" bottom="0.74803149606299213" header="0" footer="0"/>
  <pageSetup paperSize="9" scale="92" orientation="portrait" r:id="rId1"/>
  <headerFooter alignWithMargins="0">
    <oddHeader>&amp;C&amp;"Calibri,Krepko"&amp;12
UREDITEV JP 512952 - CESTA
PROJEKTANTSKI POPIS DEL Z OCENO STROŠKOV</oddHeader>
    <oddFooter xml:space="preserve">&amp;R&amp;"-,Običajno"Stran &amp;P/&amp;N&amp;12
</oddFooter>
  </headerFooter>
  <rowBreaks count="3" manualBreakCount="3">
    <brk id="26" max="6" man="1"/>
    <brk id="50" max="6" man="1"/>
    <brk id="8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"/>
  <sheetViews>
    <sheetView workbookViewId="0">
      <selection activeCell="E4" sqref="E4:E11"/>
    </sheetView>
  </sheetViews>
  <sheetFormatPr defaultRowHeight="12.75"/>
  <cols>
    <col min="1" max="1" width="4.28515625" customWidth="1"/>
    <col min="2" max="2" width="26.42578125" bestFit="1" customWidth="1"/>
    <col min="3" max="3" width="10.140625" style="16" bestFit="1" customWidth="1"/>
    <col min="5" max="5" width="9.140625" style="27"/>
    <col min="6" max="6" width="17.140625" style="27" customWidth="1"/>
  </cols>
  <sheetData>
    <row r="1" spans="1:16383" ht="15.75">
      <c r="A1" s="14" t="s">
        <v>332</v>
      </c>
      <c r="B1" s="8"/>
      <c r="C1" s="15"/>
      <c r="D1" s="8"/>
      <c r="E1" s="24"/>
      <c r="F1" s="2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</row>
    <row r="3" spans="1:16383">
      <c r="A3" s="17" t="s">
        <v>216</v>
      </c>
      <c r="B3" s="18" t="s">
        <v>217</v>
      </c>
      <c r="C3" s="19" t="s">
        <v>218</v>
      </c>
      <c r="D3" s="18" t="s">
        <v>219</v>
      </c>
      <c r="E3" s="49" t="s">
        <v>20</v>
      </c>
      <c r="F3" s="25" t="s">
        <v>220</v>
      </c>
    </row>
    <row r="4" spans="1:16383" ht="36">
      <c r="A4" s="20">
        <v>1</v>
      </c>
      <c r="B4" s="21" t="s">
        <v>221</v>
      </c>
      <c r="C4" s="22">
        <v>175</v>
      </c>
      <c r="D4" s="23" t="s">
        <v>222</v>
      </c>
      <c r="E4" s="50"/>
      <c r="F4" s="26">
        <f>C4*E4</f>
        <v>0</v>
      </c>
    </row>
    <row r="5" spans="1:16383" ht="24">
      <c r="A5" s="20">
        <v>3</v>
      </c>
      <c r="B5" s="21" t="s">
        <v>223</v>
      </c>
      <c r="C5" s="22">
        <v>1</v>
      </c>
      <c r="D5" s="23" t="s">
        <v>224</v>
      </c>
      <c r="E5" s="50"/>
      <c r="F5" s="26">
        <f t="shared" ref="F5:F11" si="0">C5*E5</f>
        <v>0</v>
      </c>
    </row>
    <row r="6" spans="1:16383" ht="72">
      <c r="A6" s="20">
        <v>4</v>
      </c>
      <c r="B6" s="21" t="s">
        <v>225</v>
      </c>
      <c r="C6" s="22">
        <v>4</v>
      </c>
      <c r="D6" s="23" t="s">
        <v>224</v>
      </c>
      <c r="E6" s="50"/>
      <c r="F6" s="26">
        <f t="shared" si="0"/>
        <v>0</v>
      </c>
    </row>
    <row r="7" spans="1:16383" ht="24">
      <c r="A7" s="20">
        <v>5</v>
      </c>
      <c r="B7" s="21" t="s">
        <v>226</v>
      </c>
      <c r="C7" s="22">
        <v>4</v>
      </c>
      <c r="D7" s="23" t="s">
        <v>224</v>
      </c>
      <c r="E7" s="50"/>
      <c r="F7" s="26">
        <f t="shared" si="0"/>
        <v>0</v>
      </c>
    </row>
    <row r="8" spans="1:16383" ht="72">
      <c r="A8" s="20">
        <v>6</v>
      </c>
      <c r="B8" s="21" t="s">
        <v>227</v>
      </c>
      <c r="C8" s="22">
        <v>4</v>
      </c>
      <c r="D8" s="23" t="s">
        <v>224</v>
      </c>
      <c r="E8" s="50"/>
      <c r="F8" s="26">
        <f t="shared" si="0"/>
        <v>0</v>
      </c>
    </row>
    <row r="9" spans="1:16383" ht="24">
      <c r="A9" s="20">
        <v>10</v>
      </c>
      <c r="B9" s="21" t="s">
        <v>228</v>
      </c>
      <c r="C9" s="22">
        <v>1</v>
      </c>
      <c r="D9" s="23" t="s">
        <v>229</v>
      </c>
      <c r="E9" s="50"/>
      <c r="F9" s="26">
        <f t="shared" si="0"/>
        <v>0</v>
      </c>
    </row>
    <row r="10" spans="1:16383" ht="60">
      <c r="A10" s="20">
        <v>12</v>
      </c>
      <c r="B10" s="21" t="s">
        <v>231</v>
      </c>
      <c r="C10" s="22">
        <v>2</v>
      </c>
      <c r="D10" s="23" t="s">
        <v>230</v>
      </c>
      <c r="E10" s="50"/>
      <c r="F10" s="26">
        <f t="shared" si="0"/>
        <v>0</v>
      </c>
    </row>
    <row r="11" spans="1:16383" ht="36">
      <c r="A11" s="20">
        <v>13</v>
      </c>
      <c r="B11" s="21" t="s">
        <v>232</v>
      </c>
      <c r="C11" s="43">
        <v>1</v>
      </c>
      <c r="D11" s="44" t="s">
        <v>229</v>
      </c>
      <c r="E11" s="51"/>
      <c r="F11" s="45">
        <f t="shared" si="0"/>
        <v>0</v>
      </c>
    </row>
    <row r="12" spans="1:16383">
      <c r="B12" s="42" t="s">
        <v>233</v>
      </c>
      <c r="C12" s="46"/>
      <c r="D12" s="47"/>
      <c r="E12" s="52"/>
      <c r="F12" s="48">
        <f>SUM(F4:F11)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4" sqref="E4:E11"/>
    </sheetView>
  </sheetViews>
  <sheetFormatPr defaultColWidth="9.140625" defaultRowHeight="12"/>
  <cols>
    <col min="1" max="1" width="3" style="29" customWidth="1"/>
    <col min="2" max="2" width="28.5703125" style="29" customWidth="1"/>
    <col min="3" max="3" width="9.140625" style="40"/>
    <col min="4" max="4" width="9.140625" style="29"/>
    <col min="5" max="5" width="9.140625" style="53"/>
    <col min="6" max="6" width="13.5703125" style="53" customWidth="1"/>
    <col min="7" max="16384" width="9.140625" style="29"/>
  </cols>
  <sheetData>
    <row r="1" spans="1:6" ht="15.75">
      <c r="A1" s="14" t="s">
        <v>334</v>
      </c>
    </row>
    <row r="3" spans="1:6">
      <c r="A3" s="17" t="s">
        <v>216</v>
      </c>
      <c r="B3" s="18" t="s">
        <v>217</v>
      </c>
      <c r="C3" s="41" t="s">
        <v>218</v>
      </c>
      <c r="D3" s="18" t="s">
        <v>219</v>
      </c>
      <c r="E3" s="49"/>
      <c r="F3" s="25" t="s">
        <v>220</v>
      </c>
    </row>
    <row r="4" spans="1:6" ht="36">
      <c r="A4" s="38">
        <v>1</v>
      </c>
      <c r="B4" s="21" t="s">
        <v>221</v>
      </c>
      <c r="C4" s="39">
        <v>255</v>
      </c>
      <c r="D4" s="23" t="s">
        <v>222</v>
      </c>
      <c r="E4" s="50"/>
      <c r="F4" s="26">
        <f t="shared" ref="F4:F11" si="0">C4*E4</f>
        <v>0</v>
      </c>
    </row>
    <row r="5" spans="1:6" ht="24">
      <c r="A5" s="38">
        <v>3</v>
      </c>
      <c r="B5" s="21" t="s">
        <v>223</v>
      </c>
      <c r="C5" s="39">
        <v>1</v>
      </c>
      <c r="D5" s="23" t="s">
        <v>224</v>
      </c>
      <c r="E5" s="50"/>
      <c r="F5" s="26">
        <f t="shared" si="0"/>
        <v>0</v>
      </c>
    </row>
    <row r="6" spans="1:6" ht="60">
      <c r="A6" s="38">
        <v>4</v>
      </c>
      <c r="B6" s="21" t="s">
        <v>225</v>
      </c>
      <c r="C6" s="39">
        <v>7</v>
      </c>
      <c r="D6" s="23" t="s">
        <v>224</v>
      </c>
      <c r="E6" s="50"/>
      <c r="F6" s="26">
        <f t="shared" si="0"/>
        <v>0</v>
      </c>
    </row>
    <row r="7" spans="1:6" ht="24">
      <c r="A7" s="38">
        <v>5</v>
      </c>
      <c r="B7" s="21" t="s">
        <v>226</v>
      </c>
      <c r="C7" s="39">
        <v>6</v>
      </c>
      <c r="D7" s="23" t="s">
        <v>224</v>
      </c>
      <c r="E7" s="50"/>
      <c r="F7" s="26">
        <f t="shared" si="0"/>
        <v>0</v>
      </c>
    </row>
    <row r="8" spans="1:6" ht="72">
      <c r="A8" s="38">
        <v>6</v>
      </c>
      <c r="B8" s="21" t="s">
        <v>227</v>
      </c>
      <c r="C8" s="39">
        <v>6</v>
      </c>
      <c r="D8" s="23" t="s">
        <v>224</v>
      </c>
      <c r="E8" s="50"/>
      <c r="F8" s="26">
        <f t="shared" si="0"/>
        <v>0</v>
      </c>
    </row>
    <row r="9" spans="1:6" ht="24">
      <c r="A9" s="38">
        <v>10</v>
      </c>
      <c r="B9" s="21" t="s">
        <v>228</v>
      </c>
      <c r="C9" s="39">
        <v>1</v>
      </c>
      <c r="D9" s="23" t="s">
        <v>229</v>
      </c>
      <c r="E9" s="50"/>
      <c r="F9" s="26">
        <f t="shared" si="0"/>
        <v>0</v>
      </c>
    </row>
    <row r="10" spans="1:6" ht="60">
      <c r="A10" s="38">
        <v>12</v>
      </c>
      <c r="B10" s="21" t="s">
        <v>231</v>
      </c>
      <c r="C10" s="39">
        <v>2</v>
      </c>
      <c r="D10" s="23" t="s">
        <v>230</v>
      </c>
      <c r="E10" s="50"/>
      <c r="F10" s="26">
        <f t="shared" si="0"/>
        <v>0</v>
      </c>
    </row>
    <row r="11" spans="1:6" ht="36">
      <c r="A11" s="38">
        <v>13</v>
      </c>
      <c r="B11" s="21" t="s">
        <v>232</v>
      </c>
      <c r="C11" s="39">
        <v>1</v>
      </c>
      <c r="D11" s="23" t="s">
        <v>229</v>
      </c>
      <c r="E11" s="50"/>
      <c r="F11" s="26">
        <f t="shared" si="0"/>
        <v>0</v>
      </c>
    </row>
    <row r="12" spans="1:6" ht="12.75">
      <c r="B12" s="42" t="s">
        <v>233</v>
      </c>
      <c r="C12" s="46"/>
      <c r="D12" s="47"/>
      <c r="E12" s="52"/>
      <c r="F12" s="48">
        <f>SUM(F4:F11)</f>
        <v>0</v>
      </c>
    </row>
    <row r="14" spans="1:6">
      <c r="B14" s="29" t="s">
        <v>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64" zoomScale="115" zoomScaleNormal="115" zoomScaleSheetLayoutView="115" zoomScalePageLayoutView="70" workbookViewId="0">
      <selection activeCell="E56" sqref="E56:E76"/>
    </sheetView>
  </sheetViews>
  <sheetFormatPr defaultColWidth="10.28515625" defaultRowHeight="12"/>
  <cols>
    <col min="1" max="1" width="6.7109375" style="54" customWidth="1"/>
    <col min="2" max="2" width="44.5703125" style="57" customWidth="1"/>
    <col min="3" max="3" width="8.140625" style="58" customWidth="1"/>
    <col min="4" max="4" width="8.5703125" style="159" customWidth="1"/>
    <col min="5" max="5" width="9.42578125" style="165" customWidth="1"/>
    <col min="6" max="6" width="14" style="165" customWidth="1"/>
    <col min="7" max="7" width="10.28515625" style="55" customWidth="1"/>
    <col min="8" max="8" width="13.42578125" style="56" customWidth="1"/>
    <col min="9" max="9" width="10.28515625" style="56"/>
    <col min="10" max="10" width="19" style="56" bestFit="1" customWidth="1"/>
    <col min="11" max="257" width="10.28515625" style="56"/>
    <col min="258" max="258" width="6.7109375" style="56" customWidth="1"/>
    <col min="259" max="259" width="48.7109375" style="56" customWidth="1"/>
    <col min="260" max="260" width="8.7109375" style="56" customWidth="1"/>
    <col min="261" max="262" width="10.7109375" style="56" customWidth="1"/>
    <col min="263" max="513" width="10.28515625" style="56"/>
    <col min="514" max="514" width="6.7109375" style="56" customWidth="1"/>
    <col min="515" max="515" width="48.7109375" style="56" customWidth="1"/>
    <col min="516" max="516" width="8.7109375" style="56" customWidth="1"/>
    <col min="517" max="518" width="10.7109375" style="56" customWidth="1"/>
    <col min="519" max="769" width="10.28515625" style="56"/>
    <col min="770" max="770" width="6.7109375" style="56" customWidth="1"/>
    <col min="771" max="771" width="48.7109375" style="56" customWidth="1"/>
    <col min="772" max="772" width="8.7109375" style="56" customWidth="1"/>
    <col min="773" max="774" width="10.7109375" style="56" customWidth="1"/>
    <col min="775" max="1025" width="10.28515625" style="56"/>
    <col min="1026" max="1026" width="6.7109375" style="56" customWidth="1"/>
    <col min="1027" max="1027" width="48.7109375" style="56" customWidth="1"/>
    <col min="1028" max="1028" width="8.7109375" style="56" customWidth="1"/>
    <col min="1029" max="1030" width="10.7109375" style="56" customWidth="1"/>
    <col min="1031" max="1281" width="10.28515625" style="56"/>
    <col min="1282" max="1282" width="6.7109375" style="56" customWidth="1"/>
    <col min="1283" max="1283" width="48.7109375" style="56" customWidth="1"/>
    <col min="1284" max="1284" width="8.7109375" style="56" customWidth="1"/>
    <col min="1285" max="1286" width="10.7109375" style="56" customWidth="1"/>
    <col min="1287" max="1537" width="10.28515625" style="56"/>
    <col min="1538" max="1538" width="6.7109375" style="56" customWidth="1"/>
    <col min="1539" max="1539" width="48.7109375" style="56" customWidth="1"/>
    <col min="1540" max="1540" width="8.7109375" style="56" customWidth="1"/>
    <col min="1541" max="1542" width="10.7109375" style="56" customWidth="1"/>
    <col min="1543" max="1793" width="10.28515625" style="56"/>
    <col min="1794" max="1794" width="6.7109375" style="56" customWidth="1"/>
    <col min="1795" max="1795" width="48.7109375" style="56" customWidth="1"/>
    <col min="1796" max="1796" width="8.7109375" style="56" customWidth="1"/>
    <col min="1797" max="1798" width="10.7109375" style="56" customWidth="1"/>
    <col min="1799" max="2049" width="10.28515625" style="56"/>
    <col min="2050" max="2050" width="6.7109375" style="56" customWidth="1"/>
    <col min="2051" max="2051" width="48.7109375" style="56" customWidth="1"/>
    <col min="2052" max="2052" width="8.7109375" style="56" customWidth="1"/>
    <col min="2053" max="2054" width="10.7109375" style="56" customWidth="1"/>
    <col min="2055" max="2305" width="10.28515625" style="56"/>
    <col min="2306" max="2306" width="6.7109375" style="56" customWidth="1"/>
    <col min="2307" max="2307" width="48.7109375" style="56" customWidth="1"/>
    <col min="2308" max="2308" width="8.7109375" style="56" customWidth="1"/>
    <col min="2309" max="2310" width="10.7109375" style="56" customWidth="1"/>
    <col min="2311" max="2561" width="10.28515625" style="56"/>
    <col min="2562" max="2562" width="6.7109375" style="56" customWidth="1"/>
    <col min="2563" max="2563" width="48.7109375" style="56" customWidth="1"/>
    <col min="2564" max="2564" width="8.7109375" style="56" customWidth="1"/>
    <col min="2565" max="2566" width="10.7109375" style="56" customWidth="1"/>
    <col min="2567" max="2817" width="10.28515625" style="56"/>
    <col min="2818" max="2818" width="6.7109375" style="56" customWidth="1"/>
    <col min="2819" max="2819" width="48.7109375" style="56" customWidth="1"/>
    <col min="2820" max="2820" width="8.7109375" style="56" customWidth="1"/>
    <col min="2821" max="2822" width="10.7109375" style="56" customWidth="1"/>
    <col min="2823" max="3073" width="10.28515625" style="56"/>
    <col min="3074" max="3074" width="6.7109375" style="56" customWidth="1"/>
    <col min="3075" max="3075" width="48.7109375" style="56" customWidth="1"/>
    <col min="3076" max="3076" width="8.7109375" style="56" customWidth="1"/>
    <col min="3077" max="3078" width="10.7109375" style="56" customWidth="1"/>
    <col min="3079" max="3329" width="10.28515625" style="56"/>
    <col min="3330" max="3330" width="6.7109375" style="56" customWidth="1"/>
    <col min="3331" max="3331" width="48.7109375" style="56" customWidth="1"/>
    <col min="3332" max="3332" width="8.7109375" style="56" customWidth="1"/>
    <col min="3333" max="3334" width="10.7109375" style="56" customWidth="1"/>
    <col min="3335" max="3585" width="10.28515625" style="56"/>
    <col min="3586" max="3586" width="6.7109375" style="56" customWidth="1"/>
    <col min="3587" max="3587" width="48.7109375" style="56" customWidth="1"/>
    <col min="3588" max="3588" width="8.7109375" style="56" customWidth="1"/>
    <col min="3589" max="3590" width="10.7109375" style="56" customWidth="1"/>
    <col min="3591" max="3841" width="10.28515625" style="56"/>
    <col min="3842" max="3842" width="6.7109375" style="56" customWidth="1"/>
    <col min="3843" max="3843" width="48.7109375" style="56" customWidth="1"/>
    <col min="3844" max="3844" width="8.7109375" style="56" customWidth="1"/>
    <col min="3845" max="3846" width="10.7109375" style="56" customWidth="1"/>
    <col min="3847" max="4097" width="10.28515625" style="56"/>
    <col min="4098" max="4098" width="6.7109375" style="56" customWidth="1"/>
    <col min="4099" max="4099" width="48.7109375" style="56" customWidth="1"/>
    <col min="4100" max="4100" width="8.7109375" style="56" customWidth="1"/>
    <col min="4101" max="4102" width="10.7109375" style="56" customWidth="1"/>
    <col min="4103" max="4353" width="10.28515625" style="56"/>
    <col min="4354" max="4354" width="6.7109375" style="56" customWidth="1"/>
    <col min="4355" max="4355" width="48.7109375" style="56" customWidth="1"/>
    <col min="4356" max="4356" width="8.7109375" style="56" customWidth="1"/>
    <col min="4357" max="4358" width="10.7109375" style="56" customWidth="1"/>
    <col min="4359" max="4609" width="10.28515625" style="56"/>
    <col min="4610" max="4610" width="6.7109375" style="56" customWidth="1"/>
    <col min="4611" max="4611" width="48.7109375" style="56" customWidth="1"/>
    <col min="4612" max="4612" width="8.7109375" style="56" customWidth="1"/>
    <col min="4613" max="4614" width="10.7109375" style="56" customWidth="1"/>
    <col min="4615" max="4865" width="10.28515625" style="56"/>
    <col min="4866" max="4866" width="6.7109375" style="56" customWidth="1"/>
    <col min="4867" max="4867" width="48.7109375" style="56" customWidth="1"/>
    <col min="4868" max="4868" width="8.7109375" style="56" customWidth="1"/>
    <col min="4869" max="4870" width="10.7109375" style="56" customWidth="1"/>
    <col min="4871" max="5121" width="10.28515625" style="56"/>
    <col min="5122" max="5122" width="6.7109375" style="56" customWidth="1"/>
    <col min="5123" max="5123" width="48.7109375" style="56" customWidth="1"/>
    <col min="5124" max="5124" width="8.7109375" style="56" customWidth="1"/>
    <col min="5125" max="5126" width="10.7109375" style="56" customWidth="1"/>
    <col min="5127" max="5377" width="10.28515625" style="56"/>
    <col min="5378" max="5378" width="6.7109375" style="56" customWidth="1"/>
    <col min="5379" max="5379" width="48.7109375" style="56" customWidth="1"/>
    <col min="5380" max="5380" width="8.7109375" style="56" customWidth="1"/>
    <col min="5381" max="5382" width="10.7109375" style="56" customWidth="1"/>
    <col min="5383" max="5633" width="10.28515625" style="56"/>
    <col min="5634" max="5634" width="6.7109375" style="56" customWidth="1"/>
    <col min="5635" max="5635" width="48.7109375" style="56" customWidth="1"/>
    <col min="5636" max="5636" width="8.7109375" style="56" customWidth="1"/>
    <col min="5637" max="5638" width="10.7109375" style="56" customWidth="1"/>
    <col min="5639" max="5889" width="10.28515625" style="56"/>
    <col min="5890" max="5890" width="6.7109375" style="56" customWidth="1"/>
    <col min="5891" max="5891" width="48.7109375" style="56" customWidth="1"/>
    <col min="5892" max="5892" width="8.7109375" style="56" customWidth="1"/>
    <col min="5893" max="5894" width="10.7109375" style="56" customWidth="1"/>
    <col min="5895" max="6145" width="10.28515625" style="56"/>
    <col min="6146" max="6146" width="6.7109375" style="56" customWidth="1"/>
    <col min="6147" max="6147" width="48.7109375" style="56" customWidth="1"/>
    <col min="6148" max="6148" width="8.7109375" style="56" customWidth="1"/>
    <col min="6149" max="6150" width="10.7109375" style="56" customWidth="1"/>
    <col min="6151" max="6401" width="10.28515625" style="56"/>
    <col min="6402" max="6402" width="6.7109375" style="56" customWidth="1"/>
    <col min="6403" max="6403" width="48.7109375" style="56" customWidth="1"/>
    <col min="6404" max="6404" width="8.7109375" style="56" customWidth="1"/>
    <col min="6405" max="6406" width="10.7109375" style="56" customWidth="1"/>
    <col min="6407" max="6657" width="10.28515625" style="56"/>
    <col min="6658" max="6658" width="6.7109375" style="56" customWidth="1"/>
    <col min="6659" max="6659" width="48.7109375" style="56" customWidth="1"/>
    <col min="6660" max="6660" width="8.7109375" style="56" customWidth="1"/>
    <col min="6661" max="6662" width="10.7109375" style="56" customWidth="1"/>
    <col min="6663" max="6913" width="10.28515625" style="56"/>
    <col min="6914" max="6914" width="6.7109375" style="56" customWidth="1"/>
    <col min="6915" max="6915" width="48.7109375" style="56" customWidth="1"/>
    <col min="6916" max="6916" width="8.7109375" style="56" customWidth="1"/>
    <col min="6917" max="6918" width="10.7109375" style="56" customWidth="1"/>
    <col min="6919" max="7169" width="10.28515625" style="56"/>
    <col min="7170" max="7170" width="6.7109375" style="56" customWidth="1"/>
    <col min="7171" max="7171" width="48.7109375" style="56" customWidth="1"/>
    <col min="7172" max="7172" width="8.7109375" style="56" customWidth="1"/>
    <col min="7173" max="7174" width="10.7109375" style="56" customWidth="1"/>
    <col min="7175" max="7425" width="10.28515625" style="56"/>
    <col min="7426" max="7426" width="6.7109375" style="56" customWidth="1"/>
    <col min="7427" max="7427" width="48.7109375" style="56" customWidth="1"/>
    <col min="7428" max="7428" width="8.7109375" style="56" customWidth="1"/>
    <col min="7429" max="7430" width="10.7109375" style="56" customWidth="1"/>
    <col min="7431" max="7681" width="10.28515625" style="56"/>
    <col min="7682" max="7682" width="6.7109375" style="56" customWidth="1"/>
    <col min="7683" max="7683" width="48.7109375" style="56" customWidth="1"/>
    <col min="7684" max="7684" width="8.7109375" style="56" customWidth="1"/>
    <col min="7685" max="7686" width="10.7109375" style="56" customWidth="1"/>
    <col min="7687" max="7937" width="10.28515625" style="56"/>
    <col min="7938" max="7938" width="6.7109375" style="56" customWidth="1"/>
    <col min="7939" max="7939" width="48.7109375" style="56" customWidth="1"/>
    <col min="7940" max="7940" width="8.7109375" style="56" customWidth="1"/>
    <col min="7941" max="7942" width="10.7109375" style="56" customWidth="1"/>
    <col min="7943" max="8193" width="10.28515625" style="56"/>
    <col min="8194" max="8194" width="6.7109375" style="56" customWidth="1"/>
    <col min="8195" max="8195" width="48.7109375" style="56" customWidth="1"/>
    <col min="8196" max="8196" width="8.7109375" style="56" customWidth="1"/>
    <col min="8197" max="8198" width="10.7109375" style="56" customWidth="1"/>
    <col min="8199" max="8449" width="10.28515625" style="56"/>
    <col min="8450" max="8450" width="6.7109375" style="56" customWidth="1"/>
    <col min="8451" max="8451" width="48.7109375" style="56" customWidth="1"/>
    <col min="8452" max="8452" width="8.7109375" style="56" customWidth="1"/>
    <col min="8453" max="8454" width="10.7109375" style="56" customWidth="1"/>
    <col min="8455" max="8705" width="10.28515625" style="56"/>
    <col min="8706" max="8706" width="6.7109375" style="56" customWidth="1"/>
    <col min="8707" max="8707" width="48.7109375" style="56" customWidth="1"/>
    <col min="8708" max="8708" width="8.7109375" style="56" customWidth="1"/>
    <col min="8709" max="8710" width="10.7109375" style="56" customWidth="1"/>
    <col min="8711" max="8961" width="10.28515625" style="56"/>
    <col min="8962" max="8962" width="6.7109375" style="56" customWidth="1"/>
    <col min="8963" max="8963" width="48.7109375" style="56" customWidth="1"/>
    <col min="8964" max="8964" width="8.7109375" style="56" customWidth="1"/>
    <col min="8965" max="8966" width="10.7109375" style="56" customWidth="1"/>
    <col min="8967" max="9217" width="10.28515625" style="56"/>
    <col min="9218" max="9218" width="6.7109375" style="56" customWidth="1"/>
    <col min="9219" max="9219" width="48.7109375" style="56" customWidth="1"/>
    <col min="9220" max="9220" width="8.7109375" style="56" customWidth="1"/>
    <col min="9221" max="9222" width="10.7109375" style="56" customWidth="1"/>
    <col min="9223" max="9473" width="10.28515625" style="56"/>
    <col min="9474" max="9474" width="6.7109375" style="56" customWidth="1"/>
    <col min="9475" max="9475" width="48.7109375" style="56" customWidth="1"/>
    <col min="9476" max="9476" width="8.7109375" style="56" customWidth="1"/>
    <col min="9477" max="9478" width="10.7109375" style="56" customWidth="1"/>
    <col min="9479" max="9729" width="10.28515625" style="56"/>
    <col min="9730" max="9730" width="6.7109375" style="56" customWidth="1"/>
    <col min="9731" max="9731" width="48.7109375" style="56" customWidth="1"/>
    <col min="9732" max="9732" width="8.7109375" style="56" customWidth="1"/>
    <col min="9733" max="9734" width="10.7109375" style="56" customWidth="1"/>
    <col min="9735" max="9985" width="10.28515625" style="56"/>
    <col min="9986" max="9986" width="6.7109375" style="56" customWidth="1"/>
    <col min="9987" max="9987" width="48.7109375" style="56" customWidth="1"/>
    <col min="9988" max="9988" width="8.7109375" style="56" customWidth="1"/>
    <col min="9989" max="9990" width="10.7109375" style="56" customWidth="1"/>
    <col min="9991" max="10241" width="10.28515625" style="56"/>
    <col min="10242" max="10242" width="6.7109375" style="56" customWidth="1"/>
    <col min="10243" max="10243" width="48.7109375" style="56" customWidth="1"/>
    <col min="10244" max="10244" width="8.7109375" style="56" customWidth="1"/>
    <col min="10245" max="10246" width="10.7109375" style="56" customWidth="1"/>
    <col min="10247" max="10497" width="10.28515625" style="56"/>
    <col min="10498" max="10498" width="6.7109375" style="56" customWidth="1"/>
    <col min="10499" max="10499" width="48.7109375" style="56" customWidth="1"/>
    <col min="10500" max="10500" width="8.7109375" style="56" customWidth="1"/>
    <col min="10501" max="10502" width="10.7109375" style="56" customWidth="1"/>
    <col min="10503" max="10753" width="10.28515625" style="56"/>
    <col min="10754" max="10754" width="6.7109375" style="56" customWidth="1"/>
    <col min="10755" max="10755" width="48.7109375" style="56" customWidth="1"/>
    <col min="10756" max="10756" width="8.7109375" style="56" customWidth="1"/>
    <col min="10757" max="10758" width="10.7109375" style="56" customWidth="1"/>
    <col min="10759" max="11009" width="10.28515625" style="56"/>
    <col min="11010" max="11010" width="6.7109375" style="56" customWidth="1"/>
    <col min="11011" max="11011" width="48.7109375" style="56" customWidth="1"/>
    <col min="11012" max="11012" width="8.7109375" style="56" customWidth="1"/>
    <col min="11013" max="11014" width="10.7109375" style="56" customWidth="1"/>
    <col min="11015" max="11265" width="10.28515625" style="56"/>
    <col min="11266" max="11266" width="6.7109375" style="56" customWidth="1"/>
    <col min="11267" max="11267" width="48.7109375" style="56" customWidth="1"/>
    <col min="11268" max="11268" width="8.7109375" style="56" customWidth="1"/>
    <col min="11269" max="11270" width="10.7109375" style="56" customWidth="1"/>
    <col min="11271" max="11521" width="10.28515625" style="56"/>
    <col min="11522" max="11522" width="6.7109375" style="56" customWidth="1"/>
    <col min="11523" max="11523" width="48.7109375" style="56" customWidth="1"/>
    <col min="11524" max="11524" width="8.7109375" style="56" customWidth="1"/>
    <col min="11525" max="11526" width="10.7109375" style="56" customWidth="1"/>
    <col min="11527" max="11777" width="10.28515625" style="56"/>
    <col min="11778" max="11778" width="6.7109375" style="56" customWidth="1"/>
    <col min="11779" max="11779" width="48.7109375" style="56" customWidth="1"/>
    <col min="11780" max="11780" width="8.7109375" style="56" customWidth="1"/>
    <col min="11781" max="11782" width="10.7109375" style="56" customWidth="1"/>
    <col min="11783" max="12033" width="10.28515625" style="56"/>
    <col min="12034" max="12034" width="6.7109375" style="56" customWidth="1"/>
    <col min="12035" max="12035" width="48.7109375" style="56" customWidth="1"/>
    <col min="12036" max="12036" width="8.7109375" style="56" customWidth="1"/>
    <col min="12037" max="12038" width="10.7109375" style="56" customWidth="1"/>
    <col min="12039" max="12289" width="10.28515625" style="56"/>
    <col min="12290" max="12290" width="6.7109375" style="56" customWidth="1"/>
    <col min="12291" max="12291" width="48.7109375" style="56" customWidth="1"/>
    <col min="12292" max="12292" width="8.7109375" style="56" customWidth="1"/>
    <col min="12293" max="12294" width="10.7109375" style="56" customWidth="1"/>
    <col min="12295" max="12545" width="10.28515625" style="56"/>
    <col min="12546" max="12546" width="6.7109375" style="56" customWidth="1"/>
    <col min="12547" max="12547" width="48.7109375" style="56" customWidth="1"/>
    <col min="12548" max="12548" width="8.7109375" style="56" customWidth="1"/>
    <col min="12549" max="12550" width="10.7109375" style="56" customWidth="1"/>
    <col min="12551" max="12801" width="10.28515625" style="56"/>
    <col min="12802" max="12802" width="6.7109375" style="56" customWidth="1"/>
    <col min="12803" max="12803" width="48.7109375" style="56" customWidth="1"/>
    <col min="12804" max="12804" width="8.7109375" style="56" customWidth="1"/>
    <col min="12805" max="12806" width="10.7109375" style="56" customWidth="1"/>
    <col min="12807" max="13057" width="10.28515625" style="56"/>
    <col min="13058" max="13058" width="6.7109375" style="56" customWidth="1"/>
    <col min="13059" max="13059" width="48.7109375" style="56" customWidth="1"/>
    <col min="13060" max="13060" width="8.7109375" style="56" customWidth="1"/>
    <col min="13061" max="13062" width="10.7109375" style="56" customWidth="1"/>
    <col min="13063" max="13313" width="10.28515625" style="56"/>
    <col min="13314" max="13314" width="6.7109375" style="56" customWidth="1"/>
    <col min="13315" max="13315" width="48.7109375" style="56" customWidth="1"/>
    <col min="13316" max="13316" width="8.7109375" style="56" customWidth="1"/>
    <col min="13317" max="13318" width="10.7109375" style="56" customWidth="1"/>
    <col min="13319" max="13569" width="10.28515625" style="56"/>
    <col min="13570" max="13570" width="6.7109375" style="56" customWidth="1"/>
    <col min="13571" max="13571" width="48.7109375" style="56" customWidth="1"/>
    <col min="13572" max="13572" width="8.7109375" style="56" customWidth="1"/>
    <col min="13573" max="13574" width="10.7109375" style="56" customWidth="1"/>
    <col min="13575" max="13825" width="10.28515625" style="56"/>
    <col min="13826" max="13826" width="6.7109375" style="56" customWidth="1"/>
    <col min="13827" max="13827" width="48.7109375" style="56" customWidth="1"/>
    <col min="13828" max="13828" width="8.7109375" style="56" customWidth="1"/>
    <col min="13829" max="13830" width="10.7109375" style="56" customWidth="1"/>
    <col min="13831" max="14081" width="10.28515625" style="56"/>
    <col min="14082" max="14082" width="6.7109375" style="56" customWidth="1"/>
    <col min="14083" max="14083" width="48.7109375" style="56" customWidth="1"/>
    <col min="14084" max="14084" width="8.7109375" style="56" customWidth="1"/>
    <col min="14085" max="14086" width="10.7109375" style="56" customWidth="1"/>
    <col min="14087" max="14337" width="10.28515625" style="56"/>
    <col min="14338" max="14338" width="6.7109375" style="56" customWidth="1"/>
    <col min="14339" max="14339" width="48.7109375" style="56" customWidth="1"/>
    <col min="14340" max="14340" width="8.7109375" style="56" customWidth="1"/>
    <col min="14341" max="14342" width="10.7109375" style="56" customWidth="1"/>
    <col min="14343" max="14593" width="10.28515625" style="56"/>
    <col min="14594" max="14594" width="6.7109375" style="56" customWidth="1"/>
    <col min="14595" max="14595" width="48.7109375" style="56" customWidth="1"/>
    <col min="14596" max="14596" width="8.7109375" style="56" customWidth="1"/>
    <col min="14597" max="14598" width="10.7109375" style="56" customWidth="1"/>
    <col min="14599" max="14849" width="10.28515625" style="56"/>
    <col min="14850" max="14850" width="6.7109375" style="56" customWidth="1"/>
    <col min="14851" max="14851" width="48.7109375" style="56" customWidth="1"/>
    <col min="14852" max="14852" width="8.7109375" style="56" customWidth="1"/>
    <col min="14853" max="14854" width="10.7109375" style="56" customWidth="1"/>
    <col min="14855" max="15105" width="10.28515625" style="56"/>
    <col min="15106" max="15106" width="6.7109375" style="56" customWidth="1"/>
    <col min="15107" max="15107" width="48.7109375" style="56" customWidth="1"/>
    <col min="15108" max="15108" width="8.7109375" style="56" customWidth="1"/>
    <col min="15109" max="15110" width="10.7109375" style="56" customWidth="1"/>
    <col min="15111" max="15361" width="10.28515625" style="56"/>
    <col min="15362" max="15362" width="6.7109375" style="56" customWidth="1"/>
    <col min="15363" max="15363" width="48.7109375" style="56" customWidth="1"/>
    <col min="15364" max="15364" width="8.7109375" style="56" customWidth="1"/>
    <col min="15365" max="15366" width="10.7109375" style="56" customWidth="1"/>
    <col min="15367" max="15617" width="10.28515625" style="56"/>
    <col min="15618" max="15618" width="6.7109375" style="56" customWidth="1"/>
    <col min="15619" max="15619" width="48.7109375" style="56" customWidth="1"/>
    <col min="15620" max="15620" width="8.7109375" style="56" customWidth="1"/>
    <col min="15621" max="15622" width="10.7109375" style="56" customWidth="1"/>
    <col min="15623" max="15873" width="10.28515625" style="56"/>
    <col min="15874" max="15874" width="6.7109375" style="56" customWidth="1"/>
    <col min="15875" max="15875" width="48.7109375" style="56" customWidth="1"/>
    <col min="15876" max="15876" width="8.7109375" style="56" customWidth="1"/>
    <col min="15877" max="15878" width="10.7109375" style="56" customWidth="1"/>
    <col min="15879" max="16129" width="10.28515625" style="56"/>
    <col min="16130" max="16130" width="6.7109375" style="56" customWidth="1"/>
    <col min="16131" max="16131" width="48.7109375" style="56" customWidth="1"/>
    <col min="16132" max="16132" width="8.7109375" style="56" customWidth="1"/>
    <col min="16133" max="16134" width="10.7109375" style="56" customWidth="1"/>
    <col min="16135" max="16384" width="10.28515625" style="56"/>
  </cols>
  <sheetData>
    <row r="1" spans="1:9" ht="15.75">
      <c r="A1" s="164" t="s">
        <v>348</v>
      </c>
    </row>
    <row r="2" spans="1:9">
      <c r="B2" s="592"/>
      <c r="C2" s="592"/>
      <c r="D2" s="592"/>
      <c r="E2" s="592"/>
      <c r="F2" s="592"/>
    </row>
    <row r="3" spans="1:9">
      <c r="B3" s="592" t="s">
        <v>13</v>
      </c>
      <c r="C3" s="592"/>
      <c r="D3" s="592"/>
      <c r="E3" s="592"/>
      <c r="F3" s="592"/>
    </row>
    <row r="4" spans="1:9">
      <c r="B4" s="64"/>
      <c r="C4" s="65"/>
      <c r="D4" s="66"/>
      <c r="E4" s="166"/>
      <c r="F4" s="167"/>
    </row>
    <row r="5" spans="1:9" s="72" customFormat="1">
      <c r="A5" s="67" t="s">
        <v>28</v>
      </c>
      <c r="B5" s="67"/>
      <c r="C5" s="68"/>
      <c r="D5" s="69"/>
      <c r="E5" s="168"/>
      <c r="F5" s="168"/>
      <c r="G5" s="70"/>
      <c r="H5" s="71"/>
    </row>
    <row r="6" spans="1:9" s="77" customFormat="1">
      <c r="A6" s="73"/>
      <c r="B6" s="74" t="s">
        <v>0</v>
      </c>
      <c r="C6" s="75"/>
      <c r="D6" s="76"/>
      <c r="E6" s="169"/>
      <c r="F6" s="170"/>
      <c r="H6" s="78"/>
      <c r="I6" s="79"/>
    </row>
    <row r="7" spans="1:9" s="77" customFormat="1">
      <c r="A7" s="80"/>
      <c r="B7" s="593" t="s">
        <v>55</v>
      </c>
      <c r="C7" s="593"/>
      <c r="D7" s="593"/>
      <c r="E7" s="593"/>
      <c r="F7" s="593"/>
      <c r="H7" s="78"/>
      <c r="I7" s="81"/>
    </row>
    <row r="8" spans="1:9" s="77" customFormat="1">
      <c r="A8" s="82"/>
      <c r="B8" s="83"/>
      <c r="C8" s="84"/>
      <c r="D8" s="85"/>
      <c r="E8" s="171"/>
      <c r="F8" s="172"/>
    </row>
    <row r="9" spans="1:9" s="72" customFormat="1">
      <c r="A9" s="86" t="s">
        <v>29</v>
      </c>
      <c r="B9" s="86"/>
      <c r="C9" s="68"/>
      <c r="D9" s="69"/>
      <c r="E9" s="168"/>
      <c r="F9" s="168"/>
      <c r="G9" s="70"/>
    </row>
    <row r="10" spans="1:9" s="77" customFormat="1">
      <c r="A10" s="73"/>
      <c r="B10" s="74" t="s">
        <v>0</v>
      </c>
      <c r="C10" s="75"/>
      <c r="D10" s="76"/>
      <c r="E10" s="169"/>
      <c r="F10" s="170"/>
    </row>
    <row r="11" spans="1:9" s="77" customFormat="1">
      <c r="A11" s="80"/>
      <c r="B11" s="591" t="s">
        <v>11</v>
      </c>
      <c r="C11" s="591"/>
      <c r="D11" s="591"/>
      <c r="E11" s="591"/>
      <c r="F11" s="591"/>
    </row>
    <row r="12" spans="1:9" s="77" customFormat="1">
      <c r="A12" s="80"/>
      <c r="B12" s="591" t="s">
        <v>8</v>
      </c>
      <c r="C12" s="591"/>
      <c r="D12" s="591"/>
      <c r="E12" s="591"/>
      <c r="F12" s="591"/>
    </row>
    <row r="13" spans="1:9" s="77" customFormat="1">
      <c r="A13" s="80"/>
      <c r="B13" s="590" t="s">
        <v>25</v>
      </c>
      <c r="C13" s="590"/>
      <c r="D13" s="590"/>
      <c r="E13" s="590"/>
      <c r="F13" s="590"/>
    </row>
    <row r="14" spans="1:9" s="77" customFormat="1">
      <c r="A14" s="80"/>
      <c r="B14" s="590" t="s">
        <v>9</v>
      </c>
      <c r="C14" s="590"/>
      <c r="D14" s="590"/>
      <c r="E14" s="590"/>
      <c r="F14" s="590"/>
    </row>
    <row r="15" spans="1:9" s="77" customFormat="1">
      <c r="A15" s="80"/>
      <c r="B15" s="590" t="s">
        <v>26</v>
      </c>
      <c r="C15" s="590"/>
      <c r="D15" s="590"/>
      <c r="E15" s="590"/>
      <c r="F15" s="590"/>
    </row>
    <row r="16" spans="1:9" s="77" customFormat="1">
      <c r="A16" s="80"/>
      <c r="B16" s="590" t="s">
        <v>14</v>
      </c>
      <c r="C16" s="590"/>
      <c r="D16" s="590"/>
      <c r="E16" s="590"/>
      <c r="F16" s="590"/>
    </row>
    <row r="17" spans="1:15" s="77" customFormat="1">
      <c r="A17" s="80"/>
      <c r="B17" s="256"/>
      <c r="C17" s="256"/>
      <c r="D17" s="256"/>
      <c r="E17" s="173"/>
      <c r="F17" s="173"/>
    </row>
    <row r="18" spans="1:15" s="77" customFormat="1">
      <c r="A18" s="80"/>
      <c r="B18" s="590" t="s">
        <v>67</v>
      </c>
      <c r="C18" s="590"/>
      <c r="D18" s="590"/>
      <c r="E18" s="590"/>
      <c r="F18" s="590"/>
    </row>
    <row r="19" spans="1:15" s="77" customFormat="1">
      <c r="A19" s="80"/>
      <c r="B19" s="590" t="s">
        <v>36</v>
      </c>
      <c r="C19" s="590"/>
      <c r="D19" s="590"/>
      <c r="E19" s="590"/>
      <c r="F19" s="590"/>
    </row>
    <row r="20" spans="1:15" s="77" customFormat="1">
      <c r="A20" s="80"/>
      <c r="B20" s="88" t="s">
        <v>72</v>
      </c>
      <c r="C20" s="257"/>
      <c r="D20" s="257"/>
      <c r="E20" s="174"/>
      <c r="F20" s="174"/>
    </row>
    <row r="21" spans="1:15" s="77" customFormat="1">
      <c r="A21" s="90"/>
      <c r="B21" s="589" t="s">
        <v>37</v>
      </c>
      <c r="C21" s="589"/>
      <c r="D21" s="589"/>
      <c r="E21" s="589"/>
      <c r="F21" s="589"/>
    </row>
    <row r="22" spans="1:15" s="95" customFormat="1" ht="12.75">
      <c r="A22" s="413" t="s">
        <v>1</v>
      </c>
      <c r="B22" s="414" t="s">
        <v>2</v>
      </c>
      <c r="C22" s="415" t="s">
        <v>4</v>
      </c>
      <c r="D22" s="416" t="s">
        <v>3</v>
      </c>
      <c r="E22" s="417" t="s">
        <v>5</v>
      </c>
      <c r="F22" s="418" t="s">
        <v>6</v>
      </c>
    </row>
    <row r="23" spans="1:15" s="72" customFormat="1" ht="12.75">
      <c r="A23" s="419" t="s">
        <v>30</v>
      </c>
      <c r="B23" s="419"/>
      <c r="C23" s="420"/>
      <c r="D23" s="421"/>
      <c r="E23" s="422"/>
      <c r="F23" s="541">
        <f>F24+F25</f>
        <v>0</v>
      </c>
      <c r="G23" s="70"/>
    </row>
    <row r="24" spans="1:15" s="55" customFormat="1" ht="25.5">
      <c r="A24" s="423">
        <f ca="1">COUNT($A23:A$33)+1</f>
        <v>1</v>
      </c>
      <c r="B24" s="424" t="s">
        <v>57</v>
      </c>
      <c r="C24" s="425" t="s">
        <v>16</v>
      </c>
      <c r="D24" s="426">
        <v>28.06</v>
      </c>
      <c r="E24" s="427"/>
      <c r="F24" s="428">
        <f>D24*E24</f>
        <v>0</v>
      </c>
      <c r="H24" s="56"/>
      <c r="I24" s="56"/>
      <c r="J24" s="56"/>
      <c r="K24" s="56"/>
      <c r="L24" s="56"/>
      <c r="M24" s="56"/>
      <c r="N24" s="56"/>
      <c r="O24" s="56"/>
    </row>
    <row r="25" spans="1:15" s="55" customFormat="1" ht="25.5">
      <c r="A25" s="423">
        <f ca="1">COUNT($A24:A$33)+1</f>
        <v>2</v>
      </c>
      <c r="B25" s="424" t="s">
        <v>58</v>
      </c>
      <c r="C25" s="425" t="s">
        <v>16</v>
      </c>
      <c r="D25" s="426">
        <v>3.1</v>
      </c>
      <c r="E25" s="427"/>
      <c r="F25" s="428">
        <f>D25*E25</f>
        <v>0</v>
      </c>
      <c r="H25" s="56"/>
      <c r="I25" s="56"/>
      <c r="J25" s="56"/>
      <c r="K25" s="56"/>
      <c r="L25" s="56"/>
      <c r="M25" s="56"/>
      <c r="N25" s="56"/>
      <c r="O25" s="56"/>
    </row>
    <row r="26" spans="1:15" s="55" customFormat="1" ht="12.75">
      <c r="A26" s="429"/>
      <c r="B26" s="430"/>
      <c r="C26" s="425"/>
      <c r="D26" s="431"/>
      <c r="E26" s="427"/>
      <c r="F26" s="428"/>
      <c r="H26" s="56"/>
      <c r="I26" s="56"/>
      <c r="J26" s="56"/>
      <c r="K26" s="56"/>
      <c r="L26" s="56"/>
      <c r="M26" s="56"/>
      <c r="N26" s="56"/>
      <c r="O26" s="56"/>
    </row>
    <row r="27" spans="1:15" s="72" customFormat="1" ht="12.75">
      <c r="A27" s="432" t="s">
        <v>31</v>
      </c>
      <c r="B27" s="432"/>
      <c r="C27" s="433"/>
      <c r="D27" s="434"/>
      <c r="E27" s="435"/>
      <c r="F27" s="436">
        <f>F28</f>
        <v>0</v>
      </c>
      <c r="G27" s="70"/>
    </row>
    <row r="28" spans="1:15" s="55" customFormat="1" ht="25.5">
      <c r="A28" s="423">
        <f ca="1">COUNT($A27:A$33)+1</f>
        <v>3</v>
      </c>
      <c r="B28" s="437" t="s">
        <v>68</v>
      </c>
      <c r="C28" s="425" t="s">
        <v>17</v>
      </c>
      <c r="D28" s="426">
        <v>30.24</v>
      </c>
      <c r="E28" s="427"/>
      <c r="F28" s="428">
        <f>D28*E28</f>
        <v>0</v>
      </c>
      <c r="H28" s="56"/>
      <c r="I28" s="56"/>
      <c r="J28" s="56"/>
      <c r="K28" s="56"/>
      <c r="L28" s="56"/>
      <c r="M28" s="56"/>
      <c r="N28" s="56"/>
      <c r="O28" s="56"/>
    </row>
    <row r="29" spans="1:15" s="55" customFormat="1" ht="12.75">
      <c r="A29" s="429"/>
      <c r="B29" s="438"/>
      <c r="C29" s="425"/>
      <c r="D29" s="431"/>
      <c r="E29" s="427"/>
      <c r="F29" s="428"/>
      <c r="H29" s="56"/>
      <c r="I29" s="56"/>
      <c r="J29" s="56"/>
      <c r="K29" s="56"/>
      <c r="L29" s="56"/>
      <c r="M29" s="56"/>
      <c r="N29" s="56"/>
      <c r="O29" s="56"/>
    </row>
    <row r="30" spans="1:15" s="72" customFormat="1" ht="12.75">
      <c r="A30" s="432" t="s">
        <v>32</v>
      </c>
      <c r="B30" s="432"/>
      <c r="C30" s="433"/>
      <c r="D30" s="434"/>
      <c r="E30" s="435"/>
      <c r="F30" s="436">
        <f>F31+F32</f>
        <v>0</v>
      </c>
      <c r="G30" s="70"/>
    </row>
    <row r="31" spans="1:15" s="55" customFormat="1" ht="38.25">
      <c r="A31" s="423">
        <f ca="1">COUNT($A30:A$33)+1</f>
        <v>4</v>
      </c>
      <c r="B31" s="424" t="s">
        <v>66</v>
      </c>
      <c r="C31" s="425" t="s">
        <v>16</v>
      </c>
      <c r="D31" s="426">
        <v>15.52</v>
      </c>
      <c r="E31" s="426"/>
      <c r="F31" s="428">
        <f>D31*E31</f>
        <v>0</v>
      </c>
      <c r="H31" s="56"/>
      <c r="I31" s="56"/>
      <c r="J31" s="56"/>
      <c r="K31" s="56"/>
      <c r="L31" s="56"/>
      <c r="M31" s="56"/>
      <c r="N31" s="56"/>
      <c r="O31" s="56"/>
    </row>
    <row r="32" spans="1:15" s="55" customFormat="1" ht="51">
      <c r="A32" s="423">
        <f ca="1">COUNT($A31:A$33)+1</f>
        <v>5</v>
      </c>
      <c r="B32" s="439" t="s">
        <v>71</v>
      </c>
      <c r="C32" s="425" t="s">
        <v>16</v>
      </c>
      <c r="D32" s="426">
        <v>11.48</v>
      </c>
      <c r="E32" s="426"/>
      <c r="F32" s="428">
        <f>D32*E32</f>
        <v>0</v>
      </c>
      <c r="H32" s="56"/>
      <c r="I32" s="56"/>
      <c r="J32" s="56"/>
      <c r="K32" s="56"/>
      <c r="L32" s="56"/>
      <c r="M32" s="56"/>
      <c r="N32" s="56"/>
      <c r="O32" s="56"/>
    </row>
    <row r="33" spans="1:15" s="55" customFormat="1" ht="12.75">
      <c r="A33" s="440"/>
      <c r="B33" s="441"/>
      <c r="C33" s="425"/>
      <c r="D33" s="426"/>
      <c r="E33" s="427"/>
      <c r="F33" s="428"/>
      <c r="H33" s="56"/>
      <c r="I33" s="56"/>
      <c r="J33" s="56"/>
      <c r="K33" s="56"/>
      <c r="L33" s="56"/>
      <c r="M33" s="56"/>
      <c r="N33" s="56"/>
      <c r="O33" s="56"/>
    </row>
    <row r="34" spans="1:15" s="72" customFormat="1" ht="12.75">
      <c r="A34" s="432" t="s">
        <v>33</v>
      </c>
      <c r="B34" s="432"/>
      <c r="C34" s="433"/>
      <c r="D34" s="434"/>
      <c r="E34" s="435"/>
      <c r="F34" s="436">
        <f>F35+F36+F37</f>
        <v>0</v>
      </c>
      <c r="G34" s="70"/>
    </row>
    <row r="35" spans="1:15" s="55" customFormat="1" ht="12.75">
      <c r="A35" s="423" t="s">
        <v>385</v>
      </c>
      <c r="B35" s="442" t="s">
        <v>59</v>
      </c>
      <c r="C35" s="425" t="s">
        <v>16</v>
      </c>
      <c r="D35" s="426">
        <v>19.66</v>
      </c>
      <c r="E35" s="427"/>
      <c r="F35" s="428">
        <f t="shared" ref="F35:F37" si="0">D35*E35</f>
        <v>0</v>
      </c>
      <c r="H35" s="56"/>
      <c r="I35" s="56"/>
      <c r="J35" s="56"/>
      <c r="K35" s="56"/>
      <c r="L35" s="56"/>
      <c r="M35" s="56"/>
      <c r="N35" s="56"/>
      <c r="O35" s="56"/>
    </row>
    <row r="36" spans="1:15" s="55" customFormat="1" ht="12.75">
      <c r="A36" s="423" t="s">
        <v>386</v>
      </c>
      <c r="B36" s="442" t="s">
        <v>60</v>
      </c>
      <c r="C36" s="425" t="s">
        <v>16</v>
      </c>
      <c r="D36" s="426">
        <v>19.66</v>
      </c>
      <c r="E36" s="427"/>
      <c r="F36" s="428">
        <f t="shared" si="0"/>
        <v>0</v>
      </c>
      <c r="I36" s="56"/>
      <c r="J36" s="56"/>
      <c r="K36" s="56"/>
      <c r="L36" s="56"/>
      <c r="M36" s="56"/>
      <c r="N36" s="56"/>
      <c r="O36" s="56"/>
    </row>
    <row r="37" spans="1:15" s="55" customFormat="1" ht="25.5">
      <c r="A37" s="423" t="s">
        <v>387</v>
      </c>
      <c r="B37" s="442" t="s">
        <v>61</v>
      </c>
      <c r="C37" s="425" t="s">
        <v>16</v>
      </c>
      <c r="D37" s="426">
        <v>19.66</v>
      </c>
      <c r="E37" s="427"/>
      <c r="F37" s="428">
        <f t="shared" si="0"/>
        <v>0</v>
      </c>
      <c r="H37" s="56"/>
      <c r="I37" s="56"/>
      <c r="J37" s="56"/>
      <c r="K37" s="56"/>
      <c r="L37" s="56"/>
      <c r="M37" s="56"/>
      <c r="N37" s="56"/>
      <c r="O37" s="56"/>
    </row>
    <row r="38" spans="1:15">
      <c r="A38" s="443"/>
      <c r="B38" s="5"/>
      <c r="C38" s="4"/>
      <c r="D38" s="396"/>
      <c r="E38" s="444"/>
      <c r="F38" s="444"/>
    </row>
    <row r="39" spans="1:15" s="77" customFormat="1" ht="12.75">
      <c r="A39" s="432" t="s">
        <v>42</v>
      </c>
      <c r="B39" s="432"/>
      <c r="C39" s="433"/>
      <c r="D39" s="434"/>
      <c r="E39" s="435"/>
      <c r="F39" s="436">
        <f>F40</f>
        <v>0</v>
      </c>
    </row>
    <row r="40" spans="1:15" s="77" customFormat="1" ht="38.25">
      <c r="A40" s="423" t="s">
        <v>388</v>
      </c>
      <c r="B40" s="445" t="s">
        <v>51</v>
      </c>
      <c r="C40" s="446" t="s">
        <v>16</v>
      </c>
      <c r="D40" s="426">
        <v>2</v>
      </c>
      <c r="E40" s="427"/>
      <c r="F40" s="428">
        <f>D40*E40</f>
        <v>0</v>
      </c>
    </row>
    <row r="41" spans="1:15" s="77" customFormat="1" ht="12.75">
      <c r="A41" s="447"/>
      <c r="B41" s="448" t="s">
        <v>27</v>
      </c>
      <c r="C41" s="449"/>
      <c r="D41" s="450"/>
      <c r="E41" s="451"/>
      <c r="F41" s="452">
        <f>F40+F37+F36+F35+F32+F31+F28+F25+F24</f>
        <v>0</v>
      </c>
      <c r="G41" s="77">
        <f>F39+F34+F30+F27+F23</f>
        <v>0</v>
      </c>
    </row>
    <row r="42" spans="1:15" s="115" customFormat="1" ht="12.75">
      <c r="A42" s="453"/>
      <c r="B42" s="454"/>
      <c r="C42" s="446"/>
      <c r="D42" s="455"/>
      <c r="E42" s="456"/>
      <c r="F42" s="457"/>
    </row>
    <row r="43" spans="1:15" s="77" customFormat="1" ht="12.75">
      <c r="A43" s="432" t="s">
        <v>62</v>
      </c>
      <c r="B43" s="458"/>
      <c r="C43" s="459"/>
      <c r="D43" s="460"/>
      <c r="E43" s="461"/>
      <c r="F43" s="461"/>
    </row>
    <row r="44" spans="1:15" s="77" customFormat="1" ht="24" customHeight="1">
      <c r="A44" s="462"/>
      <c r="B44" s="587" t="s">
        <v>35</v>
      </c>
      <c r="C44" s="588"/>
      <c r="D44" s="588"/>
      <c r="E44" s="588"/>
      <c r="F44" s="588"/>
    </row>
    <row r="45" spans="1:15" s="77" customFormat="1" ht="12.75">
      <c r="A45" s="463" t="s">
        <v>1</v>
      </c>
      <c r="B45" s="464" t="s">
        <v>2</v>
      </c>
      <c r="C45" s="465" t="s">
        <v>4</v>
      </c>
      <c r="D45" s="466" t="s">
        <v>3</v>
      </c>
      <c r="E45" s="467" t="s">
        <v>5</v>
      </c>
      <c r="F45" s="468" t="s">
        <v>6</v>
      </c>
    </row>
    <row r="46" spans="1:15" s="95" customFormat="1" ht="12.75">
      <c r="A46" s="423" t="s">
        <v>389</v>
      </c>
      <c r="B46" s="424" t="s">
        <v>76</v>
      </c>
      <c r="C46" s="469" t="s">
        <v>15</v>
      </c>
      <c r="D46" s="470">
        <v>43.2</v>
      </c>
      <c r="E46" s="427"/>
      <c r="F46" s="428">
        <f>D46*E46</f>
        <v>0</v>
      </c>
    </row>
    <row r="47" spans="1:15" s="55" customFormat="1" ht="38.25">
      <c r="A47" s="423" t="s">
        <v>390</v>
      </c>
      <c r="B47" s="424" t="s">
        <v>74</v>
      </c>
      <c r="C47" s="469" t="s">
        <v>10</v>
      </c>
      <c r="D47" s="470">
        <v>4</v>
      </c>
      <c r="E47" s="427"/>
      <c r="F47" s="428">
        <f>D47*E47</f>
        <v>0</v>
      </c>
      <c r="H47" s="56"/>
      <c r="I47" s="56"/>
      <c r="J47" s="56"/>
      <c r="K47" s="56"/>
      <c r="L47" s="56"/>
      <c r="M47" s="56"/>
      <c r="N47" s="56"/>
      <c r="O47" s="56"/>
    </row>
    <row r="48" spans="1:15" s="55" customFormat="1" ht="12.75">
      <c r="A48" s="429"/>
      <c r="B48" s="471"/>
      <c r="C48" s="472"/>
      <c r="D48" s="470"/>
      <c r="E48" s="473"/>
      <c r="F48" s="474"/>
      <c r="H48" s="56"/>
      <c r="I48" s="56"/>
      <c r="J48" s="56"/>
      <c r="K48" s="56"/>
      <c r="L48" s="56"/>
      <c r="M48" s="56"/>
      <c r="N48" s="56"/>
      <c r="O48" s="56"/>
    </row>
    <row r="49" spans="1:15" s="55" customFormat="1" ht="12.75">
      <c r="A49" s="475"/>
      <c r="B49" s="476" t="s">
        <v>63</v>
      </c>
      <c r="C49" s="477"/>
      <c r="D49" s="478"/>
      <c r="E49" s="479"/>
      <c r="F49" s="480">
        <f>F46+F47</f>
        <v>0</v>
      </c>
      <c r="H49" s="56"/>
      <c r="I49" s="56"/>
      <c r="J49" s="56"/>
      <c r="K49" s="56"/>
      <c r="L49" s="56"/>
      <c r="M49" s="56"/>
      <c r="N49" s="56"/>
      <c r="O49" s="56"/>
    </row>
    <row r="50" spans="1:15" s="55" customFormat="1" ht="12.75">
      <c r="A50" s="481"/>
      <c r="B50" s="482"/>
      <c r="C50" s="446"/>
      <c r="D50" s="455"/>
      <c r="E50" s="456"/>
      <c r="F50" s="457"/>
      <c r="H50" s="56"/>
      <c r="I50" s="56"/>
      <c r="J50" s="56"/>
      <c r="K50" s="56"/>
      <c r="L50" s="56"/>
      <c r="M50" s="56"/>
      <c r="N50" s="56"/>
      <c r="O50" s="56"/>
    </row>
    <row r="51" spans="1:15" s="55" customFormat="1" ht="12.75">
      <c r="A51" s="483" t="s">
        <v>339</v>
      </c>
      <c r="B51" s="458"/>
      <c r="C51" s="484"/>
      <c r="D51" s="485"/>
      <c r="E51" s="486"/>
      <c r="F51" s="487"/>
      <c r="H51" s="56"/>
      <c r="I51" s="56"/>
      <c r="J51" s="56"/>
      <c r="K51" s="56"/>
      <c r="L51" s="56"/>
      <c r="M51" s="56"/>
      <c r="N51" s="56"/>
      <c r="O51" s="56"/>
    </row>
    <row r="52" spans="1:15" s="55" customFormat="1" ht="12.75">
      <c r="A52" s="463" t="s">
        <v>1</v>
      </c>
      <c r="B52" s="464" t="s">
        <v>2</v>
      </c>
      <c r="C52" s="465" t="s">
        <v>4</v>
      </c>
      <c r="D52" s="466" t="s">
        <v>3</v>
      </c>
      <c r="E52" s="467" t="s">
        <v>5</v>
      </c>
      <c r="F52" s="468" t="s">
        <v>6</v>
      </c>
      <c r="H52" s="56"/>
      <c r="I52" s="56"/>
      <c r="J52" s="56"/>
      <c r="K52" s="56"/>
      <c r="L52" s="56"/>
      <c r="M52" s="56"/>
      <c r="N52" s="56"/>
      <c r="O52" s="56"/>
    </row>
    <row r="53" spans="1:15" s="55" customFormat="1" ht="12.75">
      <c r="A53" s="423" t="s">
        <v>391</v>
      </c>
      <c r="B53" s="488" t="s">
        <v>40</v>
      </c>
      <c r="C53" s="425"/>
      <c r="D53" s="426"/>
      <c r="E53" s="426"/>
      <c r="F53" s="428"/>
      <c r="H53" s="56"/>
      <c r="I53" s="56"/>
      <c r="J53" s="56"/>
      <c r="K53" s="56"/>
      <c r="L53" s="56"/>
      <c r="M53" s="56"/>
      <c r="N53" s="56"/>
      <c r="O53" s="56"/>
    </row>
    <row r="54" spans="1:15" s="145" customFormat="1" ht="12.75">
      <c r="A54" s="423"/>
      <c r="B54" s="489" t="s">
        <v>41</v>
      </c>
      <c r="C54" s="425" t="s">
        <v>15</v>
      </c>
      <c r="D54" s="426">
        <v>43.2</v>
      </c>
      <c r="E54" s="426"/>
      <c r="F54" s="428">
        <f>D54*E54</f>
        <v>0</v>
      </c>
      <c r="G54" s="143"/>
      <c r="H54" s="144"/>
      <c r="I54" s="144"/>
    </row>
    <row r="55" spans="1:15" s="145" customFormat="1" ht="51">
      <c r="A55" s="423" t="s">
        <v>392</v>
      </c>
      <c r="B55" s="442" t="s">
        <v>69</v>
      </c>
      <c r="C55" s="425" t="s">
        <v>10</v>
      </c>
      <c r="D55" s="427">
        <v>2</v>
      </c>
      <c r="E55" s="427"/>
      <c r="F55" s="428">
        <f t="shared" ref="F55:F74" si="1">D55*E55</f>
        <v>0</v>
      </c>
      <c r="G55" s="143"/>
      <c r="H55" s="144"/>
      <c r="I55" s="144"/>
    </row>
    <row r="56" spans="1:15" s="145" customFormat="1" ht="63.75">
      <c r="A56" s="423" t="s">
        <v>393</v>
      </c>
      <c r="B56" s="442" t="s">
        <v>70</v>
      </c>
      <c r="C56" s="425" t="s">
        <v>10</v>
      </c>
      <c r="D56" s="427">
        <v>1</v>
      </c>
      <c r="E56" s="427"/>
      <c r="F56" s="428">
        <f t="shared" si="1"/>
        <v>0</v>
      </c>
      <c r="G56" s="143"/>
      <c r="H56" s="144"/>
      <c r="I56" s="144"/>
    </row>
    <row r="57" spans="1:15" s="145" customFormat="1" ht="38.25">
      <c r="A57" s="423" t="s">
        <v>394</v>
      </c>
      <c r="B57" s="442" t="s">
        <v>43</v>
      </c>
      <c r="C57" s="425" t="s">
        <v>10</v>
      </c>
      <c r="D57" s="427">
        <v>3</v>
      </c>
      <c r="E57" s="427"/>
      <c r="F57" s="428">
        <f t="shared" si="1"/>
        <v>0</v>
      </c>
      <c r="G57" s="143"/>
      <c r="H57" s="144"/>
      <c r="I57" s="144"/>
    </row>
    <row r="58" spans="1:15" s="148" customFormat="1" ht="51">
      <c r="A58" s="423" t="s">
        <v>395</v>
      </c>
      <c r="B58" s="424" t="s">
        <v>44</v>
      </c>
      <c r="C58" s="425" t="s">
        <v>10</v>
      </c>
      <c r="D58" s="427">
        <v>10</v>
      </c>
      <c r="E58" s="427"/>
      <c r="F58" s="428">
        <f t="shared" si="1"/>
        <v>0</v>
      </c>
      <c r="H58" s="149"/>
      <c r="I58" s="149"/>
      <c r="J58" s="149"/>
      <c r="K58" s="149"/>
      <c r="L58" s="149"/>
      <c r="M58" s="149"/>
      <c r="N58" s="149"/>
      <c r="O58" s="149"/>
    </row>
    <row r="59" spans="1:15" s="150" customFormat="1" ht="38.25">
      <c r="A59" s="423" t="s">
        <v>396</v>
      </c>
      <c r="B59" s="424" t="s">
        <v>340</v>
      </c>
      <c r="C59" s="425" t="s">
        <v>15</v>
      </c>
      <c r="D59" s="427">
        <v>10</v>
      </c>
      <c r="E59" s="427"/>
      <c r="F59" s="428">
        <f t="shared" si="1"/>
        <v>0</v>
      </c>
      <c r="H59" s="151"/>
      <c r="I59" s="151"/>
      <c r="J59" s="151"/>
      <c r="K59" s="151"/>
      <c r="L59" s="151"/>
      <c r="M59" s="151"/>
      <c r="N59" s="151"/>
      <c r="O59" s="151"/>
    </row>
    <row r="60" spans="1:15" s="150" customFormat="1" ht="25.5">
      <c r="A60" s="423">
        <v>18</v>
      </c>
      <c r="B60" s="490" t="s">
        <v>46</v>
      </c>
      <c r="C60" s="425"/>
      <c r="D60" s="427"/>
      <c r="E60" s="427"/>
      <c r="F60" s="428"/>
      <c r="H60" s="151"/>
      <c r="I60" s="151"/>
      <c r="J60" s="151"/>
      <c r="K60" s="151"/>
      <c r="L60" s="151"/>
      <c r="M60" s="151"/>
      <c r="N60" s="151"/>
      <c r="O60" s="151"/>
    </row>
    <row r="61" spans="1:15" s="150" customFormat="1" ht="12.75">
      <c r="A61" s="423"/>
      <c r="B61" s="491" t="s">
        <v>47</v>
      </c>
      <c r="C61" s="492" t="s">
        <v>16</v>
      </c>
      <c r="D61" s="427">
        <v>0.1</v>
      </c>
      <c r="E61" s="427"/>
      <c r="F61" s="428">
        <f t="shared" si="1"/>
        <v>0</v>
      </c>
      <c r="H61" s="151"/>
      <c r="I61" s="151"/>
      <c r="J61" s="151"/>
      <c r="K61" s="151"/>
      <c r="L61" s="151"/>
      <c r="M61" s="151"/>
      <c r="N61" s="151"/>
      <c r="O61" s="151"/>
    </row>
    <row r="62" spans="1:15" s="150" customFormat="1" ht="12.75">
      <c r="A62" s="423"/>
      <c r="B62" s="491" t="s">
        <v>45</v>
      </c>
      <c r="C62" s="427" t="s">
        <v>15</v>
      </c>
      <c r="D62" s="427">
        <v>2</v>
      </c>
      <c r="E62" s="427"/>
      <c r="F62" s="428">
        <f t="shared" si="1"/>
        <v>0</v>
      </c>
      <c r="H62" s="151"/>
      <c r="I62" s="151"/>
      <c r="J62" s="151"/>
      <c r="K62" s="151"/>
      <c r="L62" s="151"/>
      <c r="M62" s="151"/>
      <c r="N62" s="151"/>
      <c r="O62" s="151"/>
    </row>
    <row r="63" spans="1:15" s="150" customFormat="1" ht="12.75">
      <c r="A63" s="423"/>
      <c r="B63" s="491" t="s">
        <v>48</v>
      </c>
      <c r="C63" s="427" t="s">
        <v>15</v>
      </c>
      <c r="D63" s="427">
        <v>1</v>
      </c>
      <c r="E63" s="427"/>
      <c r="F63" s="428">
        <f t="shared" si="1"/>
        <v>0</v>
      </c>
      <c r="H63" s="151"/>
      <c r="I63" s="151"/>
      <c r="J63" s="151"/>
      <c r="K63" s="151"/>
      <c r="L63" s="151"/>
      <c r="M63" s="151"/>
      <c r="N63" s="151"/>
      <c r="O63" s="151"/>
    </row>
    <row r="64" spans="1:15" s="150" customFormat="1" ht="12.75">
      <c r="A64" s="423"/>
      <c r="B64" s="491" t="s">
        <v>49</v>
      </c>
      <c r="C64" s="425" t="s">
        <v>7</v>
      </c>
      <c r="D64" s="427">
        <v>1</v>
      </c>
      <c r="E64" s="427"/>
      <c r="F64" s="428">
        <f t="shared" si="1"/>
        <v>0</v>
      </c>
      <c r="H64" s="151"/>
      <c r="I64" s="151"/>
      <c r="J64" s="151"/>
      <c r="K64" s="151"/>
      <c r="L64" s="151"/>
      <c r="M64" s="151"/>
      <c r="N64" s="151"/>
      <c r="O64" s="151"/>
    </row>
    <row r="65" spans="1:15" s="148" customFormat="1" ht="25.5">
      <c r="A65" s="423" t="s">
        <v>397</v>
      </c>
      <c r="B65" s="490" t="s">
        <v>50</v>
      </c>
      <c r="C65" s="493" t="s">
        <v>16</v>
      </c>
      <c r="D65" s="427">
        <v>8</v>
      </c>
      <c r="E65" s="427"/>
      <c r="F65" s="428">
        <f t="shared" si="1"/>
        <v>0</v>
      </c>
      <c r="H65" s="149"/>
      <c r="I65" s="149"/>
      <c r="J65" s="149"/>
      <c r="K65" s="149"/>
      <c r="L65" s="149"/>
      <c r="M65" s="149"/>
      <c r="N65" s="149"/>
      <c r="O65" s="149"/>
    </row>
    <row r="66" spans="1:15" s="148" customFormat="1" ht="38.25">
      <c r="A66" s="423" t="s">
        <v>398</v>
      </c>
      <c r="B66" s="424" t="s">
        <v>52</v>
      </c>
      <c r="C66" s="425" t="s">
        <v>15</v>
      </c>
      <c r="D66" s="427">
        <v>2</v>
      </c>
      <c r="E66" s="427"/>
      <c r="F66" s="428">
        <f t="shared" si="1"/>
        <v>0</v>
      </c>
      <c r="H66" s="149"/>
      <c r="I66" s="149"/>
      <c r="J66" s="149"/>
      <c r="K66" s="149"/>
      <c r="L66" s="149"/>
      <c r="M66" s="149"/>
      <c r="N66" s="149"/>
      <c r="O66" s="149"/>
    </row>
    <row r="67" spans="1:15" s="148" customFormat="1" ht="140.25">
      <c r="A67" s="423" t="s">
        <v>399</v>
      </c>
      <c r="B67" s="494" t="s">
        <v>341</v>
      </c>
      <c r="C67" s="492" t="s">
        <v>10</v>
      </c>
      <c r="D67" s="427">
        <v>1</v>
      </c>
      <c r="E67" s="427"/>
      <c r="F67" s="428">
        <f t="shared" si="1"/>
        <v>0</v>
      </c>
      <c r="H67" s="149"/>
      <c r="I67" s="149"/>
      <c r="J67" s="149"/>
      <c r="K67" s="149"/>
      <c r="L67" s="149"/>
      <c r="M67" s="149"/>
      <c r="N67" s="149"/>
      <c r="O67" s="149"/>
    </row>
    <row r="68" spans="1:15" s="150" customFormat="1" ht="25.5">
      <c r="A68" s="423" t="s">
        <v>400</v>
      </c>
      <c r="B68" s="494" t="s">
        <v>65</v>
      </c>
      <c r="C68" s="492" t="s">
        <v>16</v>
      </c>
      <c r="D68" s="427">
        <v>1</v>
      </c>
      <c r="E68" s="427"/>
      <c r="F68" s="428">
        <f t="shared" si="1"/>
        <v>0</v>
      </c>
      <c r="G68" s="153"/>
      <c r="H68" s="151"/>
      <c r="I68" s="151"/>
      <c r="J68" s="151"/>
      <c r="K68" s="151"/>
      <c r="L68" s="151"/>
      <c r="M68" s="151"/>
      <c r="N68" s="151"/>
      <c r="O68" s="151"/>
    </row>
    <row r="69" spans="1:15" s="154" customFormat="1" ht="38.25">
      <c r="A69" s="423" t="s">
        <v>401</v>
      </c>
      <c r="B69" s="424" t="s">
        <v>54</v>
      </c>
      <c r="C69" s="425" t="s">
        <v>15</v>
      </c>
      <c r="D69" s="427">
        <v>30</v>
      </c>
      <c r="E69" s="427"/>
      <c r="F69" s="428">
        <f t="shared" si="1"/>
        <v>0</v>
      </c>
      <c r="H69" s="155"/>
      <c r="I69" s="155"/>
      <c r="J69" s="155"/>
      <c r="K69" s="155"/>
      <c r="L69" s="155"/>
      <c r="M69" s="155"/>
      <c r="N69" s="155"/>
      <c r="O69" s="155"/>
    </row>
    <row r="70" spans="1:15" s="154" customFormat="1" ht="25.5">
      <c r="A70" s="423" t="s">
        <v>402</v>
      </c>
      <c r="B70" s="424" t="s">
        <v>64</v>
      </c>
      <c r="C70" s="425" t="s">
        <v>15</v>
      </c>
      <c r="D70" s="427">
        <v>3</v>
      </c>
      <c r="E70" s="427"/>
      <c r="F70" s="428">
        <f t="shared" si="1"/>
        <v>0</v>
      </c>
      <c r="H70" s="155"/>
      <c r="I70" s="155"/>
      <c r="J70" s="155"/>
      <c r="K70" s="155"/>
      <c r="L70" s="155"/>
      <c r="M70" s="155"/>
      <c r="N70" s="155"/>
      <c r="O70" s="155"/>
    </row>
    <row r="71" spans="1:15" s="154" customFormat="1" ht="25.5">
      <c r="A71" s="423" t="s">
        <v>403</v>
      </c>
      <c r="B71" s="490" t="s">
        <v>342</v>
      </c>
      <c r="C71" s="493" t="s">
        <v>15</v>
      </c>
      <c r="D71" s="427">
        <v>43.2</v>
      </c>
      <c r="E71" s="427"/>
      <c r="F71" s="428">
        <f t="shared" si="1"/>
        <v>0</v>
      </c>
      <c r="H71" s="155"/>
      <c r="I71" s="155"/>
      <c r="J71" s="155"/>
      <c r="K71" s="155"/>
      <c r="L71" s="155"/>
      <c r="M71" s="155"/>
      <c r="N71" s="155"/>
      <c r="O71" s="155"/>
    </row>
    <row r="72" spans="1:15" s="154" customFormat="1" ht="12.75">
      <c r="A72" s="423" t="s">
        <v>404</v>
      </c>
      <c r="B72" s="490" t="s">
        <v>343</v>
      </c>
      <c r="C72" s="493" t="s">
        <v>15</v>
      </c>
      <c r="D72" s="427">
        <v>43.2</v>
      </c>
      <c r="E72" s="427"/>
      <c r="F72" s="428">
        <f t="shared" si="1"/>
        <v>0</v>
      </c>
      <c r="H72" s="155"/>
      <c r="I72" s="155"/>
      <c r="J72" s="155"/>
      <c r="K72" s="155"/>
      <c r="L72" s="155"/>
      <c r="M72" s="155"/>
      <c r="N72" s="155"/>
      <c r="O72" s="155"/>
    </row>
    <row r="73" spans="1:15" s="154" customFormat="1" ht="12.75">
      <c r="A73" s="423" t="s">
        <v>405</v>
      </c>
      <c r="B73" s="495" t="s">
        <v>344</v>
      </c>
      <c r="C73" s="425" t="s">
        <v>10</v>
      </c>
      <c r="D73" s="427">
        <v>1</v>
      </c>
      <c r="E73" s="427"/>
      <c r="F73" s="428">
        <f t="shared" si="1"/>
        <v>0</v>
      </c>
      <c r="H73" s="155"/>
      <c r="I73" s="155"/>
      <c r="J73" s="155"/>
      <c r="K73" s="155"/>
      <c r="L73" s="155"/>
      <c r="M73" s="155"/>
      <c r="N73" s="155"/>
      <c r="O73" s="155"/>
    </row>
    <row r="74" spans="1:15" s="154" customFormat="1" ht="12.75">
      <c r="A74" s="423" t="s">
        <v>406</v>
      </c>
      <c r="B74" s="495" t="s">
        <v>345</v>
      </c>
      <c r="C74" s="425" t="s">
        <v>10</v>
      </c>
      <c r="D74" s="427">
        <v>1</v>
      </c>
      <c r="E74" s="427"/>
      <c r="F74" s="428">
        <f t="shared" si="1"/>
        <v>0</v>
      </c>
      <c r="H74" s="155"/>
      <c r="I74" s="155"/>
      <c r="J74" s="155"/>
      <c r="K74" s="155"/>
      <c r="L74" s="155"/>
      <c r="M74" s="155"/>
      <c r="N74" s="155"/>
      <c r="O74" s="155"/>
    </row>
    <row r="75" spans="1:15" s="154" customFormat="1" ht="12.75">
      <c r="A75" s="423">
        <v>29</v>
      </c>
      <c r="B75" s="495" t="s">
        <v>346</v>
      </c>
      <c r="C75" s="425" t="s">
        <v>23</v>
      </c>
      <c r="D75" s="427">
        <v>5</v>
      </c>
      <c r="E75" s="427"/>
      <c r="F75" s="428">
        <f>(SUM(F54:F74)*D75%)</f>
        <v>0</v>
      </c>
      <c r="H75" s="155"/>
      <c r="I75" s="155"/>
      <c r="J75" s="155"/>
      <c r="K75" s="155"/>
      <c r="L75" s="155"/>
      <c r="M75" s="155"/>
      <c r="N75" s="155"/>
      <c r="O75" s="155"/>
    </row>
    <row r="76" spans="1:15" s="55" customFormat="1" ht="12.75">
      <c r="A76" s="423" t="s">
        <v>407</v>
      </c>
      <c r="B76" s="495" t="s">
        <v>24</v>
      </c>
      <c r="C76" s="425" t="s">
        <v>23</v>
      </c>
      <c r="D76" s="427">
        <v>5</v>
      </c>
      <c r="E76" s="427"/>
      <c r="F76" s="428" t="str">
        <f>IF($I$31=1,SUM(F53:F74)*D76%,"")</f>
        <v/>
      </c>
      <c r="H76" s="56"/>
      <c r="I76" s="56"/>
      <c r="J76" s="56"/>
      <c r="K76" s="56"/>
      <c r="L76" s="56"/>
      <c r="M76" s="56"/>
      <c r="N76" s="56"/>
      <c r="O76" s="56"/>
    </row>
    <row r="77" spans="1:15" s="55" customFormat="1" ht="12.75">
      <c r="A77" s="475"/>
      <c r="B77" s="496" t="s">
        <v>53</v>
      </c>
      <c r="C77" s="477"/>
      <c r="D77" s="478"/>
      <c r="E77" s="479"/>
      <c r="F77" s="480">
        <f>SUM(F53:F76)</f>
        <v>0</v>
      </c>
      <c r="H77" s="56"/>
      <c r="I77" s="56"/>
      <c r="J77" s="56"/>
      <c r="K77" s="56"/>
      <c r="L77" s="56"/>
      <c r="M77" s="56"/>
      <c r="N77" s="56"/>
      <c r="O77" s="56"/>
    </row>
    <row r="78" spans="1:15" s="55" customFormat="1">
      <c r="A78" s="96"/>
      <c r="B78" s="157"/>
      <c r="C78" s="98"/>
      <c r="D78" s="100"/>
      <c r="E78" s="177"/>
      <c r="F78" s="177"/>
      <c r="H78" s="56"/>
      <c r="I78" s="56"/>
      <c r="J78" s="56"/>
      <c r="K78" s="56"/>
      <c r="L78" s="56"/>
      <c r="M78" s="56"/>
      <c r="N78" s="56"/>
      <c r="O78" s="56"/>
    </row>
    <row r="79" spans="1:15" s="55" customFormat="1">
      <c r="A79" s="54"/>
      <c r="B79" s="57"/>
      <c r="C79" s="58"/>
      <c r="D79" s="159"/>
      <c r="E79" s="192"/>
      <c r="F79" s="165"/>
      <c r="H79" s="56"/>
      <c r="I79" s="56"/>
      <c r="J79" s="56"/>
      <c r="K79" s="56"/>
      <c r="L79" s="56"/>
      <c r="M79" s="56"/>
      <c r="N79" s="56"/>
      <c r="O79" s="56"/>
    </row>
    <row r="80" spans="1:15">
      <c r="A80" s="161"/>
      <c r="B80" s="64"/>
      <c r="C80" s="65"/>
      <c r="D80" s="162"/>
      <c r="E80" s="193"/>
      <c r="F80" s="193"/>
      <c r="H80" s="55"/>
    </row>
    <row r="81" spans="1:15">
      <c r="H81" s="55"/>
    </row>
    <row r="82" spans="1:15">
      <c r="H82" s="55"/>
    </row>
    <row r="83" spans="1:15">
      <c r="H83" s="55"/>
    </row>
    <row r="84" spans="1:15">
      <c r="H84" s="55"/>
    </row>
    <row r="85" spans="1:15">
      <c r="H85" s="55"/>
    </row>
    <row r="86" spans="1:15">
      <c r="H86" s="55"/>
    </row>
    <row r="87" spans="1:15">
      <c r="H87" s="55"/>
    </row>
    <row r="88" spans="1:15">
      <c r="H88" s="55"/>
    </row>
    <row r="89" spans="1:15">
      <c r="H89" s="55"/>
    </row>
    <row r="93" spans="1:15" s="60" customFormat="1">
      <c r="A93" s="54"/>
      <c r="B93" s="57"/>
      <c r="C93" s="58"/>
      <c r="D93" s="159"/>
      <c r="E93" s="165"/>
      <c r="F93" s="165"/>
      <c r="G93" s="55"/>
      <c r="I93" s="56"/>
      <c r="J93" s="56"/>
      <c r="K93" s="56"/>
      <c r="L93" s="56"/>
      <c r="M93" s="56"/>
      <c r="N93" s="56"/>
      <c r="O93" s="56"/>
    </row>
    <row r="95" spans="1:15">
      <c r="I95" s="60"/>
      <c r="M95" s="60"/>
      <c r="N95" s="60"/>
      <c r="O95" s="60"/>
    </row>
    <row r="97" spans="1:15">
      <c r="J97" s="60"/>
      <c r="K97" s="60"/>
      <c r="L97" s="60"/>
    </row>
    <row r="103" spans="1:15" s="60" customFormat="1">
      <c r="A103" s="54"/>
      <c r="B103" s="57"/>
      <c r="C103" s="58"/>
      <c r="D103" s="159"/>
      <c r="E103" s="165"/>
      <c r="F103" s="165"/>
      <c r="G103" s="55"/>
      <c r="I103" s="56"/>
      <c r="J103" s="56"/>
      <c r="K103" s="56"/>
      <c r="L103" s="56"/>
      <c r="M103" s="56"/>
      <c r="N103" s="56"/>
      <c r="O103" s="56"/>
    </row>
    <row r="105" spans="1:15">
      <c r="I105" s="60"/>
      <c r="M105" s="60"/>
      <c r="N105" s="60"/>
      <c r="O105" s="60"/>
    </row>
    <row r="106" spans="1:15" s="60" customFormat="1">
      <c r="A106" s="54"/>
      <c r="B106" s="57"/>
      <c r="C106" s="58"/>
      <c r="D106" s="159"/>
      <c r="E106" s="165"/>
      <c r="F106" s="165"/>
      <c r="G106" s="55"/>
      <c r="I106" s="56"/>
      <c r="J106" s="56"/>
      <c r="K106" s="56"/>
      <c r="L106" s="56"/>
      <c r="M106" s="56"/>
      <c r="N106" s="56"/>
      <c r="O106" s="56"/>
    </row>
    <row r="107" spans="1:15">
      <c r="J107" s="60"/>
      <c r="K107" s="60"/>
      <c r="L107" s="60"/>
    </row>
    <row r="108" spans="1:15">
      <c r="I108" s="60"/>
      <c r="M108" s="60"/>
      <c r="N108" s="60"/>
      <c r="O108" s="60"/>
    </row>
    <row r="110" spans="1:15">
      <c r="J110" s="60"/>
      <c r="K110" s="60"/>
      <c r="L110" s="60"/>
    </row>
    <row r="129" spans="7:7">
      <c r="G129" s="163"/>
    </row>
    <row r="132" spans="7:7">
      <c r="G132" s="163"/>
    </row>
  </sheetData>
  <mergeCells count="13">
    <mergeCell ref="B44:F44"/>
    <mergeCell ref="B21:F21"/>
    <mergeCell ref="B18:F18"/>
    <mergeCell ref="B12:F12"/>
    <mergeCell ref="B2:F2"/>
    <mergeCell ref="B3:F3"/>
    <mergeCell ref="B7:F7"/>
    <mergeCell ref="B11:F11"/>
    <mergeCell ref="B13:F13"/>
    <mergeCell ref="B14:F14"/>
    <mergeCell ref="B16:F16"/>
    <mergeCell ref="B15:F15"/>
    <mergeCell ref="B19:F19"/>
  </mergeCells>
  <pageMargins left="0.98425196850393704" right="0.59055118110236227" top="0.59055118110236227" bottom="0.78740157480314965" header="0.51181102362204722" footer="0.51181102362204722"/>
  <pageSetup paperSize="9" scale="85" orientation="portrait" r:id="rId1"/>
  <headerFooter alignWithMargins="0">
    <oddFooter>&amp;L2161 - 2/1: Projektantski popis del&amp;R&amp;P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48" zoomScale="115" zoomScaleNormal="115" zoomScaleSheetLayoutView="115" zoomScalePageLayoutView="70" workbookViewId="0">
      <selection activeCell="E53" sqref="E53:E65"/>
    </sheetView>
  </sheetViews>
  <sheetFormatPr defaultColWidth="10.28515625" defaultRowHeight="12"/>
  <cols>
    <col min="1" max="1" width="6.7109375" style="54" customWidth="1"/>
    <col min="2" max="2" width="44.5703125" style="57" customWidth="1"/>
    <col min="3" max="3" width="8.140625" style="58" customWidth="1"/>
    <col min="4" max="4" width="8.5703125" style="159" customWidth="1"/>
    <col min="5" max="5" width="9.42578125" style="165" customWidth="1"/>
    <col min="6" max="6" width="14" style="165" customWidth="1"/>
    <col min="7" max="7" width="10.28515625" style="55" customWidth="1"/>
    <col min="8" max="8" width="13.42578125" style="56" customWidth="1"/>
    <col min="9" max="9" width="10.28515625" style="56"/>
    <col min="10" max="10" width="19" style="56" bestFit="1" customWidth="1"/>
    <col min="11" max="257" width="10.28515625" style="56"/>
    <col min="258" max="258" width="6.7109375" style="56" customWidth="1"/>
    <col min="259" max="259" width="48.7109375" style="56" customWidth="1"/>
    <col min="260" max="260" width="8.7109375" style="56" customWidth="1"/>
    <col min="261" max="262" width="10.7109375" style="56" customWidth="1"/>
    <col min="263" max="513" width="10.28515625" style="56"/>
    <col min="514" max="514" width="6.7109375" style="56" customWidth="1"/>
    <col min="515" max="515" width="48.7109375" style="56" customWidth="1"/>
    <col min="516" max="516" width="8.7109375" style="56" customWidth="1"/>
    <col min="517" max="518" width="10.7109375" style="56" customWidth="1"/>
    <col min="519" max="769" width="10.28515625" style="56"/>
    <col min="770" max="770" width="6.7109375" style="56" customWidth="1"/>
    <col min="771" max="771" width="48.7109375" style="56" customWidth="1"/>
    <col min="772" max="772" width="8.7109375" style="56" customWidth="1"/>
    <col min="773" max="774" width="10.7109375" style="56" customWidth="1"/>
    <col min="775" max="1025" width="10.28515625" style="56"/>
    <col min="1026" max="1026" width="6.7109375" style="56" customWidth="1"/>
    <col min="1027" max="1027" width="48.7109375" style="56" customWidth="1"/>
    <col min="1028" max="1028" width="8.7109375" style="56" customWidth="1"/>
    <col min="1029" max="1030" width="10.7109375" style="56" customWidth="1"/>
    <col min="1031" max="1281" width="10.28515625" style="56"/>
    <col min="1282" max="1282" width="6.7109375" style="56" customWidth="1"/>
    <col min="1283" max="1283" width="48.7109375" style="56" customWidth="1"/>
    <col min="1284" max="1284" width="8.7109375" style="56" customWidth="1"/>
    <col min="1285" max="1286" width="10.7109375" style="56" customWidth="1"/>
    <col min="1287" max="1537" width="10.28515625" style="56"/>
    <col min="1538" max="1538" width="6.7109375" style="56" customWidth="1"/>
    <col min="1539" max="1539" width="48.7109375" style="56" customWidth="1"/>
    <col min="1540" max="1540" width="8.7109375" style="56" customWidth="1"/>
    <col min="1541" max="1542" width="10.7109375" style="56" customWidth="1"/>
    <col min="1543" max="1793" width="10.28515625" style="56"/>
    <col min="1794" max="1794" width="6.7109375" style="56" customWidth="1"/>
    <col min="1795" max="1795" width="48.7109375" style="56" customWidth="1"/>
    <col min="1796" max="1796" width="8.7109375" style="56" customWidth="1"/>
    <col min="1797" max="1798" width="10.7109375" style="56" customWidth="1"/>
    <col min="1799" max="2049" width="10.28515625" style="56"/>
    <col min="2050" max="2050" width="6.7109375" style="56" customWidth="1"/>
    <col min="2051" max="2051" width="48.7109375" style="56" customWidth="1"/>
    <col min="2052" max="2052" width="8.7109375" style="56" customWidth="1"/>
    <col min="2053" max="2054" width="10.7109375" style="56" customWidth="1"/>
    <col min="2055" max="2305" width="10.28515625" style="56"/>
    <col min="2306" max="2306" width="6.7109375" style="56" customWidth="1"/>
    <col min="2307" max="2307" width="48.7109375" style="56" customWidth="1"/>
    <col min="2308" max="2308" width="8.7109375" style="56" customWidth="1"/>
    <col min="2309" max="2310" width="10.7109375" style="56" customWidth="1"/>
    <col min="2311" max="2561" width="10.28515625" style="56"/>
    <col min="2562" max="2562" width="6.7109375" style="56" customWidth="1"/>
    <col min="2563" max="2563" width="48.7109375" style="56" customWidth="1"/>
    <col min="2564" max="2564" width="8.7109375" style="56" customWidth="1"/>
    <col min="2565" max="2566" width="10.7109375" style="56" customWidth="1"/>
    <col min="2567" max="2817" width="10.28515625" style="56"/>
    <col min="2818" max="2818" width="6.7109375" style="56" customWidth="1"/>
    <col min="2819" max="2819" width="48.7109375" style="56" customWidth="1"/>
    <col min="2820" max="2820" width="8.7109375" style="56" customWidth="1"/>
    <col min="2821" max="2822" width="10.7109375" style="56" customWidth="1"/>
    <col min="2823" max="3073" width="10.28515625" style="56"/>
    <col min="3074" max="3074" width="6.7109375" style="56" customWidth="1"/>
    <col min="3075" max="3075" width="48.7109375" style="56" customWidth="1"/>
    <col min="3076" max="3076" width="8.7109375" style="56" customWidth="1"/>
    <col min="3077" max="3078" width="10.7109375" style="56" customWidth="1"/>
    <col min="3079" max="3329" width="10.28515625" style="56"/>
    <col min="3330" max="3330" width="6.7109375" style="56" customWidth="1"/>
    <col min="3331" max="3331" width="48.7109375" style="56" customWidth="1"/>
    <col min="3332" max="3332" width="8.7109375" style="56" customWidth="1"/>
    <col min="3333" max="3334" width="10.7109375" style="56" customWidth="1"/>
    <col min="3335" max="3585" width="10.28515625" style="56"/>
    <col min="3586" max="3586" width="6.7109375" style="56" customWidth="1"/>
    <col min="3587" max="3587" width="48.7109375" style="56" customWidth="1"/>
    <col min="3588" max="3588" width="8.7109375" style="56" customWidth="1"/>
    <col min="3589" max="3590" width="10.7109375" style="56" customWidth="1"/>
    <col min="3591" max="3841" width="10.28515625" style="56"/>
    <col min="3842" max="3842" width="6.7109375" style="56" customWidth="1"/>
    <col min="3843" max="3843" width="48.7109375" style="56" customWidth="1"/>
    <col min="3844" max="3844" width="8.7109375" style="56" customWidth="1"/>
    <col min="3845" max="3846" width="10.7109375" style="56" customWidth="1"/>
    <col min="3847" max="4097" width="10.28515625" style="56"/>
    <col min="4098" max="4098" width="6.7109375" style="56" customWidth="1"/>
    <col min="4099" max="4099" width="48.7109375" style="56" customWidth="1"/>
    <col min="4100" max="4100" width="8.7109375" style="56" customWidth="1"/>
    <col min="4101" max="4102" width="10.7109375" style="56" customWidth="1"/>
    <col min="4103" max="4353" width="10.28515625" style="56"/>
    <col min="4354" max="4354" width="6.7109375" style="56" customWidth="1"/>
    <col min="4355" max="4355" width="48.7109375" style="56" customWidth="1"/>
    <col min="4356" max="4356" width="8.7109375" style="56" customWidth="1"/>
    <col min="4357" max="4358" width="10.7109375" style="56" customWidth="1"/>
    <col min="4359" max="4609" width="10.28515625" style="56"/>
    <col min="4610" max="4610" width="6.7109375" style="56" customWidth="1"/>
    <col min="4611" max="4611" width="48.7109375" style="56" customWidth="1"/>
    <col min="4612" max="4612" width="8.7109375" style="56" customWidth="1"/>
    <col min="4613" max="4614" width="10.7109375" style="56" customWidth="1"/>
    <col min="4615" max="4865" width="10.28515625" style="56"/>
    <col min="4866" max="4866" width="6.7109375" style="56" customWidth="1"/>
    <col min="4867" max="4867" width="48.7109375" style="56" customWidth="1"/>
    <col min="4868" max="4868" width="8.7109375" style="56" customWidth="1"/>
    <col min="4869" max="4870" width="10.7109375" style="56" customWidth="1"/>
    <col min="4871" max="5121" width="10.28515625" style="56"/>
    <col min="5122" max="5122" width="6.7109375" style="56" customWidth="1"/>
    <col min="5123" max="5123" width="48.7109375" style="56" customWidth="1"/>
    <col min="5124" max="5124" width="8.7109375" style="56" customWidth="1"/>
    <col min="5125" max="5126" width="10.7109375" style="56" customWidth="1"/>
    <col min="5127" max="5377" width="10.28515625" style="56"/>
    <col min="5378" max="5378" width="6.7109375" style="56" customWidth="1"/>
    <col min="5379" max="5379" width="48.7109375" style="56" customWidth="1"/>
    <col min="5380" max="5380" width="8.7109375" style="56" customWidth="1"/>
    <col min="5381" max="5382" width="10.7109375" style="56" customWidth="1"/>
    <col min="5383" max="5633" width="10.28515625" style="56"/>
    <col min="5634" max="5634" width="6.7109375" style="56" customWidth="1"/>
    <col min="5635" max="5635" width="48.7109375" style="56" customWidth="1"/>
    <col min="5636" max="5636" width="8.7109375" style="56" customWidth="1"/>
    <col min="5637" max="5638" width="10.7109375" style="56" customWidth="1"/>
    <col min="5639" max="5889" width="10.28515625" style="56"/>
    <col min="5890" max="5890" width="6.7109375" style="56" customWidth="1"/>
    <col min="5891" max="5891" width="48.7109375" style="56" customWidth="1"/>
    <col min="5892" max="5892" width="8.7109375" style="56" customWidth="1"/>
    <col min="5893" max="5894" width="10.7109375" style="56" customWidth="1"/>
    <col min="5895" max="6145" width="10.28515625" style="56"/>
    <col min="6146" max="6146" width="6.7109375" style="56" customWidth="1"/>
    <col min="6147" max="6147" width="48.7109375" style="56" customWidth="1"/>
    <col min="6148" max="6148" width="8.7109375" style="56" customWidth="1"/>
    <col min="6149" max="6150" width="10.7109375" style="56" customWidth="1"/>
    <col min="6151" max="6401" width="10.28515625" style="56"/>
    <col min="6402" max="6402" width="6.7109375" style="56" customWidth="1"/>
    <col min="6403" max="6403" width="48.7109375" style="56" customWidth="1"/>
    <col min="6404" max="6404" width="8.7109375" style="56" customWidth="1"/>
    <col min="6405" max="6406" width="10.7109375" style="56" customWidth="1"/>
    <col min="6407" max="6657" width="10.28515625" style="56"/>
    <col min="6658" max="6658" width="6.7109375" style="56" customWidth="1"/>
    <col min="6659" max="6659" width="48.7109375" style="56" customWidth="1"/>
    <col min="6660" max="6660" width="8.7109375" style="56" customWidth="1"/>
    <col min="6661" max="6662" width="10.7109375" style="56" customWidth="1"/>
    <col min="6663" max="6913" width="10.28515625" style="56"/>
    <col min="6914" max="6914" width="6.7109375" style="56" customWidth="1"/>
    <col min="6915" max="6915" width="48.7109375" style="56" customWidth="1"/>
    <col min="6916" max="6916" width="8.7109375" style="56" customWidth="1"/>
    <col min="6917" max="6918" width="10.7109375" style="56" customWidth="1"/>
    <col min="6919" max="7169" width="10.28515625" style="56"/>
    <col min="7170" max="7170" width="6.7109375" style="56" customWidth="1"/>
    <col min="7171" max="7171" width="48.7109375" style="56" customWidth="1"/>
    <col min="7172" max="7172" width="8.7109375" style="56" customWidth="1"/>
    <col min="7173" max="7174" width="10.7109375" style="56" customWidth="1"/>
    <col min="7175" max="7425" width="10.28515625" style="56"/>
    <col min="7426" max="7426" width="6.7109375" style="56" customWidth="1"/>
    <col min="7427" max="7427" width="48.7109375" style="56" customWidth="1"/>
    <col min="7428" max="7428" width="8.7109375" style="56" customWidth="1"/>
    <col min="7429" max="7430" width="10.7109375" style="56" customWidth="1"/>
    <col min="7431" max="7681" width="10.28515625" style="56"/>
    <col min="7682" max="7682" width="6.7109375" style="56" customWidth="1"/>
    <col min="7683" max="7683" width="48.7109375" style="56" customWidth="1"/>
    <col min="7684" max="7684" width="8.7109375" style="56" customWidth="1"/>
    <col min="7685" max="7686" width="10.7109375" style="56" customWidth="1"/>
    <col min="7687" max="7937" width="10.28515625" style="56"/>
    <col min="7938" max="7938" width="6.7109375" style="56" customWidth="1"/>
    <col min="7939" max="7939" width="48.7109375" style="56" customWidth="1"/>
    <col min="7940" max="7940" width="8.7109375" style="56" customWidth="1"/>
    <col min="7941" max="7942" width="10.7109375" style="56" customWidth="1"/>
    <col min="7943" max="8193" width="10.28515625" style="56"/>
    <col min="8194" max="8194" width="6.7109375" style="56" customWidth="1"/>
    <col min="8195" max="8195" width="48.7109375" style="56" customWidth="1"/>
    <col min="8196" max="8196" width="8.7109375" style="56" customWidth="1"/>
    <col min="8197" max="8198" width="10.7109375" style="56" customWidth="1"/>
    <col min="8199" max="8449" width="10.28515625" style="56"/>
    <col min="8450" max="8450" width="6.7109375" style="56" customWidth="1"/>
    <col min="8451" max="8451" width="48.7109375" style="56" customWidth="1"/>
    <col min="8452" max="8452" width="8.7109375" style="56" customWidth="1"/>
    <col min="8453" max="8454" width="10.7109375" style="56" customWidth="1"/>
    <col min="8455" max="8705" width="10.28515625" style="56"/>
    <col min="8706" max="8706" width="6.7109375" style="56" customWidth="1"/>
    <col min="8707" max="8707" width="48.7109375" style="56" customWidth="1"/>
    <col min="8708" max="8708" width="8.7109375" style="56" customWidth="1"/>
    <col min="8709" max="8710" width="10.7109375" style="56" customWidth="1"/>
    <col min="8711" max="8961" width="10.28515625" style="56"/>
    <col min="8962" max="8962" width="6.7109375" style="56" customWidth="1"/>
    <col min="8963" max="8963" width="48.7109375" style="56" customWidth="1"/>
    <col min="8964" max="8964" width="8.7109375" style="56" customWidth="1"/>
    <col min="8965" max="8966" width="10.7109375" style="56" customWidth="1"/>
    <col min="8967" max="9217" width="10.28515625" style="56"/>
    <col min="9218" max="9218" width="6.7109375" style="56" customWidth="1"/>
    <col min="9219" max="9219" width="48.7109375" style="56" customWidth="1"/>
    <col min="9220" max="9220" width="8.7109375" style="56" customWidth="1"/>
    <col min="9221" max="9222" width="10.7109375" style="56" customWidth="1"/>
    <col min="9223" max="9473" width="10.28515625" style="56"/>
    <col min="9474" max="9474" width="6.7109375" style="56" customWidth="1"/>
    <col min="9475" max="9475" width="48.7109375" style="56" customWidth="1"/>
    <col min="9476" max="9476" width="8.7109375" style="56" customWidth="1"/>
    <col min="9477" max="9478" width="10.7109375" style="56" customWidth="1"/>
    <col min="9479" max="9729" width="10.28515625" style="56"/>
    <col min="9730" max="9730" width="6.7109375" style="56" customWidth="1"/>
    <col min="9731" max="9731" width="48.7109375" style="56" customWidth="1"/>
    <col min="9732" max="9732" width="8.7109375" style="56" customWidth="1"/>
    <col min="9733" max="9734" width="10.7109375" style="56" customWidth="1"/>
    <col min="9735" max="9985" width="10.28515625" style="56"/>
    <col min="9986" max="9986" width="6.7109375" style="56" customWidth="1"/>
    <col min="9987" max="9987" width="48.7109375" style="56" customWidth="1"/>
    <col min="9988" max="9988" width="8.7109375" style="56" customWidth="1"/>
    <col min="9989" max="9990" width="10.7109375" style="56" customWidth="1"/>
    <col min="9991" max="10241" width="10.28515625" style="56"/>
    <col min="10242" max="10242" width="6.7109375" style="56" customWidth="1"/>
    <col min="10243" max="10243" width="48.7109375" style="56" customWidth="1"/>
    <col min="10244" max="10244" width="8.7109375" style="56" customWidth="1"/>
    <col min="10245" max="10246" width="10.7109375" style="56" customWidth="1"/>
    <col min="10247" max="10497" width="10.28515625" style="56"/>
    <col min="10498" max="10498" width="6.7109375" style="56" customWidth="1"/>
    <col min="10499" max="10499" width="48.7109375" style="56" customWidth="1"/>
    <col min="10500" max="10500" width="8.7109375" style="56" customWidth="1"/>
    <col min="10501" max="10502" width="10.7109375" style="56" customWidth="1"/>
    <col min="10503" max="10753" width="10.28515625" style="56"/>
    <col min="10754" max="10754" width="6.7109375" style="56" customWidth="1"/>
    <col min="10755" max="10755" width="48.7109375" style="56" customWidth="1"/>
    <col min="10756" max="10756" width="8.7109375" style="56" customWidth="1"/>
    <col min="10757" max="10758" width="10.7109375" style="56" customWidth="1"/>
    <col min="10759" max="11009" width="10.28515625" style="56"/>
    <col min="11010" max="11010" width="6.7109375" style="56" customWidth="1"/>
    <col min="11011" max="11011" width="48.7109375" style="56" customWidth="1"/>
    <col min="11012" max="11012" width="8.7109375" style="56" customWidth="1"/>
    <col min="11013" max="11014" width="10.7109375" style="56" customWidth="1"/>
    <col min="11015" max="11265" width="10.28515625" style="56"/>
    <col min="11266" max="11266" width="6.7109375" style="56" customWidth="1"/>
    <col min="11267" max="11267" width="48.7109375" style="56" customWidth="1"/>
    <col min="11268" max="11268" width="8.7109375" style="56" customWidth="1"/>
    <col min="11269" max="11270" width="10.7109375" style="56" customWidth="1"/>
    <col min="11271" max="11521" width="10.28515625" style="56"/>
    <col min="11522" max="11522" width="6.7109375" style="56" customWidth="1"/>
    <col min="11523" max="11523" width="48.7109375" style="56" customWidth="1"/>
    <col min="11524" max="11524" width="8.7109375" style="56" customWidth="1"/>
    <col min="11525" max="11526" width="10.7109375" style="56" customWidth="1"/>
    <col min="11527" max="11777" width="10.28515625" style="56"/>
    <col min="11778" max="11778" width="6.7109375" style="56" customWidth="1"/>
    <col min="11779" max="11779" width="48.7109375" style="56" customWidth="1"/>
    <col min="11780" max="11780" width="8.7109375" style="56" customWidth="1"/>
    <col min="11781" max="11782" width="10.7109375" style="56" customWidth="1"/>
    <col min="11783" max="12033" width="10.28515625" style="56"/>
    <col min="12034" max="12034" width="6.7109375" style="56" customWidth="1"/>
    <col min="12035" max="12035" width="48.7109375" style="56" customWidth="1"/>
    <col min="12036" max="12036" width="8.7109375" style="56" customWidth="1"/>
    <col min="12037" max="12038" width="10.7109375" style="56" customWidth="1"/>
    <col min="12039" max="12289" width="10.28515625" style="56"/>
    <col min="12290" max="12290" width="6.7109375" style="56" customWidth="1"/>
    <col min="12291" max="12291" width="48.7109375" style="56" customWidth="1"/>
    <col min="12292" max="12292" width="8.7109375" style="56" customWidth="1"/>
    <col min="12293" max="12294" width="10.7109375" style="56" customWidth="1"/>
    <col min="12295" max="12545" width="10.28515625" style="56"/>
    <col min="12546" max="12546" width="6.7109375" style="56" customWidth="1"/>
    <col min="12547" max="12547" width="48.7109375" style="56" customWidth="1"/>
    <col min="12548" max="12548" width="8.7109375" style="56" customWidth="1"/>
    <col min="12549" max="12550" width="10.7109375" style="56" customWidth="1"/>
    <col min="12551" max="12801" width="10.28515625" style="56"/>
    <col min="12802" max="12802" width="6.7109375" style="56" customWidth="1"/>
    <col min="12803" max="12803" width="48.7109375" style="56" customWidth="1"/>
    <col min="12804" max="12804" width="8.7109375" style="56" customWidth="1"/>
    <col min="12805" max="12806" width="10.7109375" style="56" customWidth="1"/>
    <col min="12807" max="13057" width="10.28515625" style="56"/>
    <col min="13058" max="13058" width="6.7109375" style="56" customWidth="1"/>
    <col min="13059" max="13059" width="48.7109375" style="56" customWidth="1"/>
    <col min="13060" max="13060" width="8.7109375" style="56" customWidth="1"/>
    <col min="13061" max="13062" width="10.7109375" style="56" customWidth="1"/>
    <col min="13063" max="13313" width="10.28515625" style="56"/>
    <col min="13314" max="13314" width="6.7109375" style="56" customWidth="1"/>
    <col min="13315" max="13315" width="48.7109375" style="56" customWidth="1"/>
    <col min="13316" max="13316" width="8.7109375" style="56" customWidth="1"/>
    <col min="13317" max="13318" width="10.7109375" style="56" customWidth="1"/>
    <col min="13319" max="13569" width="10.28515625" style="56"/>
    <col min="13570" max="13570" width="6.7109375" style="56" customWidth="1"/>
    <col min="13571" max="13571" width="48.7109375" style="56" customWidth="1"/>
    <col min="13572" max="13572" width="8.7109375" style="56" customWidth="1"/>
    <col min="13573" max="13574" width="10.7109375" style="56" customWidth="1"/>
    <col min="13575" max="13825" width="10.28515625" style="56"/>
    <col min="13826" max="13826" width="6.7109375" style="56" customWidth="1"/>
    <col min="13827" max="13827" width="48.7109375" style="56" customWidth="1"/>
    <col min="13828" max="13828" width="8.7109375" style="56" customWidth="1"/>
    <col min="13829" max="13830" width="10.7109375" style="56" customWidth="1"/>
    <col min="13831" max="14081" width="10.28515625" style="56"/>
    <col min="14082" max="14082" width="6.7109375" style="56" customWidth="1"/>
    <col min="14083" max="14083" width="48.7109375" style="56" customWidth="1"/>
    <col min="14084" max="14084" width="8.7109375" style="56" customWidth="1"/>
    <col min="14085" max="14086" width="10.7109375" style="56" customWidth="1"/>
    <col min="14087" max="14337" width="10.28515625" style="56"/>
    <col min="14338" max="14338" width="6.7109375" style="56" customWidth="1"/>
    <col min="14339" max="14339" width="48.7109375" style="56" customWidth="1"/>
    <col min="14340" max="14340" width="8.7109375" style="56" customWidth="1"/>
    <col min="14341" max="14342" width="10.7109375" style="56" customWidth="1"/>
    <col min="14343" max="14593" width="10.28515625" style="56"/>
    <col min="14594" max="14594" width="6.7109375" style="56" customWidth="1"/>
    <col min="14595" max="14595" width="48.7109375" style="56" customWidth="1"/>
    <col min="14596" max="14596" width="8.7109375" style="56" customWidth="1"/>
    <col min="14597" max="14598" width="10.7109375" style="56" customWidth="1"/>
    <col min="14599" max="14849" width="10.28515625" style="56"/>
    <col min="14850" max="14850" width="6.7109375" style="56" customWidth="1"/>
    <col min="14851" max="14851" width="48.7109375" style="56" customWidth="1"/>
    <col min="14852" max="14852" width="8.7109375" style="56" customWidth="1"/>
    <col min="14853" max="14854" width="10.7109375" style="56" customWidth="1"/>
    <col min="14855" max="15105" width="10.28515625" style="56"/>
    <col min="15106" max="15106" width="6.7109375" style="56" customWidth="1"/>
    <col min="15107" max="15107" width="48.7109375" style="56" customWidth="1"/>
    <col min="15108" max="15108" width="8.7109375" style="56" customWidth="1"/>
    <col min="15109" max="15110" width="10.7109375" style="56" customWidth="1"/>
    <col min="15111" max="15361" width="10.28515625" style="56"/>
    <col min="15362" max="15362" width="6.7109375" style="56" customWidth="1"/>
    <col min="15363" max="15363" width="48.7109375" style="56" customWidth="1"/>
    <col min="15364" max="15364" width="8.7109375" style="56" customWidth="1"/>
    <col min="15365" max="15366" width="10.7109375" style="56" customWidth="1"/>
    <col min="15367" max="15617" width="10.28515625" style="56"/>
    <col min="15618" max="15618" width="6.7109375" style="56" customWidth="1"/>
    <col min="15619" max="15619" width="48.7109375" style="56" customWidth="1"/>
    <col min="15620" max="15620" width="8.7109375" style="56" customWidth="1"/>
    <col min="15621" max="15622" width="10.7109375" style="56" customWidth="1"/>
    <col min="15623" max="15873" width="10.28515625" style="56"/>
    <col min="15874" max="15874" width="6.7109375" style="56" customWidth="1"/>
    <col min="15875" max="15875" width="48.7109375" style="56" customWidth="1"/>
    <col min="15876" max="15876" width="8.7109375" style="56" customWidth="1"/>
    <col min="15877" max="15878" width="10.7109375" style="56" customWidth="1"/>
    <col min="15879" max="16129" width="10.28515625" style="56"/>
    <col min="16130" max="16130" width="6.7109375" style="56" customWidth="1"/>
    <col min="16131" max="16131" width="48.7109375" style="56" customWidth="1"/>
    <col min="16132" max="16132" width="8.7109375" style="56" customWidth="1"/>
    <col min="16133" max="16134" width="10.7109375" style="56" customWidth="1"/>
    <col min="16135" max="16384" width="10.28515625" style="56"/>
  </cols>
  <sheetData>
    <row r="1" spans="1:9" s="60" customFormat="1" ht="15.75">
      <c r="A1" s="164" t="s">
        <v>349</v>
      </c>
      <c r="B1" s="57"/>
      <c r="C1" s="58"/>
      <c r="D1" s="59"/>
      <c r="E1" s="167"/>
      <c r="F1" s="165"/>
      <c r="G1" s="55"/>
    </row>
    <row r="2" spans="1:9">
      <c r="B2" s="61"/>
      <c r="C2" s="62"/>
      <c r="D2" s="63"/>
      <c r="E2" s="194"/>
      <c r="F2" s="195"/>
    </row>
    <row r="3" spans="1:9" ht="12.75" customHeight="1">
      <c r="B3" s="592" t="s">
        <v>13</v>
      </c>
      <c r="C3" s="592"/>
      <c r="D3" s="592"/>
      <c r="E3" s="592"/>
      <c r="F3" s="592"/>
    </row>
    <row r="4" spans="1:9">
      <c r="B4" s="64"/>
      <c r="C4" s="65"/>
      <c r="D4" s="66"/>
      <c r="E4" s="166"/>
      <c r="F4" s="167"/>
    </row>
    <row r="5" spans="1:9" s="72" customFormat="1">
      <c r="A5" s="67" t="s">
        <v>28</v>
      </c>
      <c r="B5" s="67"/>
      <c r="C5" s="68"/>
      <c r="D5" s="69"/>
      <c r="E5" s="168"/>
      <c r="F5" s="168"/>
      <c r="G5" s="70"/>
      <c r="H5" s="71"/>
    </row>
    <row r="6" spans="1:9" s="77" customFormat="1">
      <c r="A6" s="73"/>
      <c r="B6" s="74" t="s">
        <v>0</v>
      </c>
      <c r="C6" s="75"/>
      <c r="D6" s="76"/>
      <c r="E6" s="169"/>
      <c r="F6" s="170"/>
      <c r="H6" s="78"/>
      <c r="I6" s="79"/>
    </row>
    <row r="7" spans="1:9" s="77" customFormat="1" ht="27" customHeight="1">
      <c r="A7" s="80"/>
      <c r="B7" s="591" t="s">
        <v>56</v>
      </c>
      <c r="C7" s="591"/>
      <c r="D7" s="591"/>
      <c r="E7" s="591"/>
      <c r="F7" s="591"/>
      <c r="H7" s="78"/>
      <c r="I7" s="81"/>
    </row>
    <row r="8" spans="1:9" s="77" customFormat="1">
      <c r="A8" s="82"/>
      <c r="B8" s="83"/>
      <c r="C8" s="84"/>
      <c r="D8" s="85"/>
      <c r="E8" s="171"/>
      <c r="F8" s="172"/>
    </row>
    <row r="9" spans="1:9" s="72" customFormat="1" ht="15" customHeight="1">
      <c r="A9" s="86" t="s">
        <v>29</v>
      </c>
      <c r="B9" s="86"/>
      <c r="C9" s="68"/>
      <c r="D9" s="69"/>
      <c r="E9" s="168"/>
      <c r="F9" s="168"/>
      <c r="G9" s="70"/>
    </row>
    <row r="10" spans="1:9" s="77" customFormat="1">
      <c r="A10" s="73"/>
      <c r="B10" s="74" t="s">
        <v>0</v>
      </c>
      <c r="C10" s="75"/>
      <c r="D10" s="76"/>
      <c r="E10" s="169"/>
      <c r="F10" s="170"/>
    </row>
    <row r="11" spans="1:9" s="77" customFormat="1" ht="12.75" customHeight="1">
      <c r="A11" s="80"/>
      <c r="B11" s="591" t="s">
        <v>11</v>
      </c>
      <c r="C11" s="591"/>
      <c r="D11" s="591"/>
      <c r="E11" s="591"/>
      <c r="F11" s="591"/>
    </row>
    <row r="12" spans="1:9" s="77" customFormat="1">
      <c r="A12" s="80"/>
      <c r="B12" s="591" t="s">
        <v>8</v>
      </c>
      <c r="C12" s="591"/>
      <c r="D12" s="591"/>
      <c r="E12" s="591"/>
      <c r="F12" s="591"/>
    </row>
    <row r="13" spans="1:9" s="77" customFormat="1">
      <c r="A13" s="80"/>
      <c r="B13" s="590" t="s">
        <v>25</v>
      </c>
      <c r="C13" s="590"/>
      <c r="D13" s="590"/>
      <c r="E13" s="590"/>
      <c r="F13" s="590"/>
    </row>
    <row r="14" spans="1:9" s="77" customFormat="1">
      <c r="A14" s="80"/>
      <c r="B14" s="590" t="s">
        <v>9</v>
      </c>
      <c r="C14" s="590"/>
      <c r="D14" s="590"/>
      <c r="E14" s="590"/>
      <c r="F14" s="590"/>
    </row>
    <row r="15" spans="1:9" s="77" customFormat="1">
      <c r="A15" s="80"/>
      <c r="B15" s="590" t="s">
        <v>26</v>
      </c>
      <c r="C15" s="595"/>
      <c r="D15" s="595"/>
      <c r="E15" s="595"/>
      <c r="F15" s="595"/>
    </row>
    <row r="16" spans="1:9" s="77" customFormat="1" ht="12.75" customHeight="1">
      <c r="A16" s="80"/>
      <c r="B16" s="590" t="s">
        <v>14</v>
      </c>
      <c r="C16" s="590"/>
      <c r="D16" s="590"/>
      <c r="E16" s="590"/>
      <c r="F16" s="590"/>
    </row>
    <row r="17" spans="1:15" s="77" customFormat="1" ht="12.75" customHeight="1">
      <c r="A17" s="80"/>
      <c r="B17" s="87"/>
      <c r="C17" s="87"/>
      <c r="D17" s="87"/>
      <c r="E17" s="173"/>
      <c r="F17" s="173"/>
    </row>
    <row r="18" spans="1:15" s="77" customFormat="1" ht="12.75" customHeight="1">
      <c r="A18" s="80"/>
      <c r="B18" s="590" t="s">
        <v>67</v>
      </c>
      <c r="C18" s="590"/>
      <c r="D18" s="590"/>
      <c r="E18" s="590"/>
      <c r="F18" s="590"/>
    </row>
    <row r="19" spans="1:15" s="77" customFormat="1" ht="12.75" customHeight="1">
      <c r="A19" s="80"/>
      <c r="B19" s="590" t="s">
        <v>36</v>
      </c>
      <c r="C19" s="595"/>
      <c r="D19" s="595"/>
      <c r="E19" s="595"/>
      <c r="F19" s="595"/>
    </row>
    <row r="20" spans="1:15" s="77" customFormat="1" ht="12.75" customHeight="1">
      <c r="A20" s="80"/>
      <c r="B20" s="88" t="s">
        <v>72</v>
      </c>
      <c r="C20" s="89"/>
      <c r="D20" s="89"/>
      <c r="E20" s="174"/>
      <c r="F20" s="174"/>
    </row>
    <row r="21" spans="1:15" s="77" customFormat="1">
      <c r="A21" s="90"/>
      <c r="B21" s="589" t="s">
        <v>37</v>
      </c>
      <c r="C21" s="594"/>
      <c r="D21" s="594"/>
      <c r="E21" s="594"/>
      <c r="F21" s="594"/>
    </row>
    <row r="22" spans="1:15" s="95" customFormat="1" ht="15" customHeight="1">
      <c r="A22" s="91" t="s">
        <v>1</v>
      </c>
      <c r="B22" s="92" t="s">
        <v>2</v>
      </c>
      <c r="C22" s="93" t="s">
        <v>4</v>
      </c>
      <c r="D22" s="94" t="s">
        <v>3</v>
      </c>
      <c r="E22" s="175" t="s">
        <v>5</v>
      </c>
      <c r="F22" s="176" t="s">
        <v>6</v>
      </c>
    </row>
    <row r="23" spans="1:15" s="72" customFormat="1" ht="15" customHeight="1">
      <c r="A23" s="86" t="s">
        <v>30</v>
      </c>
      <c r="B23" s="86"/>
      <c r="C23" s="68"/>
      <c r="D23" s="69"/>
      <c r="E23" s="168"/>
      <c r="F23" s="497">
        <f>SUM(F24:F25)</f>
        <v>0</v>
      </c>
      <c r="G23" s="70"/>
    </row>
    <row r="24" spans="1:15" s="55" customFormat="1" ht="28.5" customHeight="1">
      <c r="A24" s="96">
        <f ca="1">COUNT($A23:A$33)+1</f>
        <v>1</v>
      </c>
      <c r="B24" s="97" t="s">
        <v>57</v>
      </c>
      <c r="C24" s="98" t="s">
        <v>16</v>
      </c>
      <c r="D24" s="398">
        <v>92.1</v>
      </c>
      <c r="E24" s="399"/>
      <c r="F24" s="177">
        <f>D24*E24</f>
        <v>0</v>
      </c>
      <c r="H24" s="56"/>
      <c r="I24" s="56"/>
      <c r="J24" s="56"/>
      <c r="K24" s="56"/>
      <c r="L24" s="56"/>
      <c r="M24" s="56"/>
      <c r="N24" s="56"/>
      <c r="O24" s="56"/>
    </row>
    <row r="25" spans="1:15" s="55" customFormat="1" ht="27" customHeight="1">
      <c r="A25" s="96">
        <f ca="1">COUNT($A24:A$33)+1</f>
        <v>2</v>
      </c>
      <c r="B25" s="97" t="s">
        <v>75</v>
      </c>
      <c r="C25" s="98" t="s">
        <v>16</v>
      </c>
      <c r="D25" s="398">
        <v>10.199999999999999</v>
      </c>
      <c r="E25" s="399"/>
      <c r="F25" s="177">
        <f t="shared" ref="F25:F40" si="0">D25*E25</f>
        <v>0</v>
      </c>
      <c r="H25" s="56"/>
      <c r="I25" s="56"/>
      <c r="J25" s="56"/>
      <c r="K25" s="56"/>
      <c r="L25" s="56"/>
      <c r="M25" s="56"/>
      <c r="N25" s="56"/>
      <c r="O25" s="56"/>
    </row>
    <row r="26" spans="1:15" s="55" customFormat="1" ht="12.75">
      <c r="A26" s="54"/>
      <c r="B26" s="29"/>
      <c r="C26" s="98"/>
      <c r="D26" s="400"/>
      <c r="E26" s="399"/>
      <c r="F26" s="177"/>
      <c r="H26" s="56"/>
      <c r="I26" s="56"/>
      <c r="J26" s="56"/>
      <c r="K26" s="56"/>
      <c r="L26" s="56"/>
      <c r="M26" s="56"/>
      <c r="N26" s="56"/>
      <c r="O26" s="56"/>
    </row>
    <row r="27" spans="1:15" s="72" customFormat="1" ht="15" customHeight="1">
      <c r="A27" s="101" t="s">
        <v>31</v>
      </c>
      <c r="B27" s="101"/>
      <c r="C27" s="102"/>
      <c r="D27" s="401"/>
      <c r="E27" s="402"/>
      <c r="F27" s="498">
        <f>SUM(F28)</f>
        <v>0</v>
      </c>
      <c r="G27" s="70"/>
    </row>
    <row r="28" spans="1:15" s="55" customFormat="1" ht="24">
      <c r="A28" s="96">
        <f ca="1">COUNT($A27:A$33)+1</f>
        <v>3</v>
      </c>
      <c r="B28" s="104" t="s">
        <v>68</v>
      </c>
      <c r="C28" s="98" t="s">
        <v>17</v>
      </c>
      <c r="D28" s="398">
        <v>10</v>
      </c>
      <c r="E28" s="399"/>
      <c r="F28" s="177">
        <f t="shared" si="0"/>
        <v>0</v>
      </c>
      <c r="H28" s="56"/>
      <c r="I28" s="56"/>
      <c r="J28" s="56"/>
      <c r="K28" s="56"/>
      <c r="L28" s="56"/>
      <c r="M28" s="56"/>
      <c r="N28" s="56"/>
      <c r="O28" s="56"/>
    </row>
    <row r="29" spans="1:15" s="55" customFormat="1" ht="12.75">
      <c r="A29" s="54"/>
      <c r="B29" s="105"/>
      <c r="C29" s="98"/>
      <c r="D29" s="400"/>
      <c r="E29" s="399"/>
      <c r="F29" s="177"/>
      <c r="H29" s="56"/>
      <c r="I29" s="56"/>
      <c r="J29" s="56"/>
      <c r="K29" s="56"/>
      <c r="L29" s="56"/>
      <c r="M29" s="56"/>
      <c r="N29" s="56"/>
      <c r="O29" s="56"/>
    </row>
    <row r="30" spans="1:15" s="72" customFormat="1" ht="15" customHeight="1">
      <c r="A30" s="101" t="s">
        <v>32</v>
      </c>
      <c r="B30" s="101"/>
      <c r="C30" s="102"/>
      <c r="D30" s="401"/>
      <c r="E30" s="402"/>
      <c r="F30" s="498">
        <f>SUM(F31:F32)</f>
        <v>0</v>
      </c>
      <c r="G30" s="70"/>
    </row>
    <row r="31" spans="1:15" s="55" customFormat="1" ht="51" customHeight="1">
      <c r="A31" s="96">
        <f ca="1">COUNT($A30:A$33)+1</f>
        <v>4</v>
      </c>
      <c r="B31" s="106" t="s">
        <v>66</v>
      </c>
      <c r="C31" s="98" t="s">
        <v>16</v>
      </c>
      <c r="D31" s="398">
        <v>9.5</v>
      </c>
      <c r="E31" s="398"/>
      <c r="F31" s="177">
        <f t="shared" si="0"/>
        <v>0</v>
      </c>
      <c r="H31" s="56"/>
      <c r="I31" s="56"/>
      <c r="J31" s="56"/>
      <c r="K31" s="56"/>
      <c r="L31" s="56"/>
      <c r="M31" s="56"/>
      <c r="N31" s="56"/>
      <c r="O31" s="56"/>
    </row>
    <row r="32" spans="1:15" s="55" customFormat="1" ht="53.25" customHeight="1">
      <c r="A32" s="96">
        <f ca="1">COUNT($A31:A$33)+1</f>
        <v>5</v>
      </c>
      <c r="B32" s="58" t="s">
        <v>71</v>
      </c>
      <c r="C32" s="98" t="s">
        <v>16</v>
      </c>
      <c r="D32" s="398">
        <v>23.5</v>
      </c>
      <c r="E32" s="398"/>
      <c r="F32" s="177">
        <f t="shared" si="0"/>
        <v>0</v>
      </c>
      <c r="H32" s="56"/>
      <c r="I32" s="56"/>
      <c r="J32" s="56"/>
      <c r="K32" s="56"/>
      <c r="L32" s="56"/>
      <c r="M32" s="56"/>
      <c r="N32" s="56"/>
      <c r="O32" s="56"/>
    </row>
    <row r="33" spans="1:15" s="55" customFormat="1">
      <c r="A33" s="107"/>
      <c r="B33" s="57"/>
      <c r="C33" s="98"/>
      <c r="D33" s="99"/>
      <c r="E33" s="177"/>
      <c r="F33" s="177"/>
      <c r="H33" s="56"/>
      <c r="I33" s="56"/>
      <c r="J33" s="56"/>
      <c r="K33" s="56"/>
      <c r="L33" s="56"/>
      <c r="M33" s="56"/>
      <c r="N33" s="56"/>
      <c r="O33" s="56"/>
    </row>
    <row r="34" spans="1:15" s="72" customFormat="1" ht="15" customHeight="1">
      <c r="A34" s="101" t="s">
        <v>33</v>
      </c>
      <c r="B34" s="101"/>
      <c r="C34" s="102"/>
      <c r="D34" s="103"/>
      <c r="E34" s="178"/>
      <c r="F34" s="402">
        <f>SUM(F35:F37)</f>
        <v>0</v>
      </c>
      <c r="G34" s="70"/>
    </row>
    <row r="35" spans="1:15" s="55" customFormat="1" ht="12.75">
      <c r="A35" s="96" t="s">
        <v>385</v>
      </c>
      <c r="B35" s="108" t="s">
        <v>59</v>
      </c>
      <c r="C35" s="98" t="s">
        <v>16</v>
      </c>
      <c r="D35" s="398">
        <v>78.8</v>
      </c>
      <c r="E35" s="399"/>
      <c r="F35" s="177">
        <f t="shared" si="0"/>
        <v>0</v>
      </c>
      <c r="H35" s="56"/>
      <c r="I35" s="56"/>
      <c r="J35" s="56"/>
      <c r="K35" s="56"/>
      <c r="L35" s="56"/>
      <c r="M35" s="56"/>
      <c r="N35" s="56"/>
      <c r="O35" s="56"/>
    </row>
    <row r="36" spans="1:15" s="55" customFormat="1" ht="12.75">
      <c r="A36" s="96">
        <v>7</v>
      </c>
      <c r="B36" s="108" t="s">
        <v>60</v>
      </c>
      <c r="C36" s="98" t="s">
        <v>16</v>
      </c>
      <c r="D36" s="398">
        <v>78.8</v>
      </c>
      <c r="E36" s="399"/>
      <c r="F36" s="177">
        <f t="shared" si="0"/>
        <v>0</v>
      </c>
      <c r="I36" s="56"/>
      <c r="J36" s="56"/>
      <c r="K36" s="56"/>
      <c r="L36" s="56"/>
      <c r="M36" s="56"/>
      <c r="N36" s="56"/>
      <c r="O36" s="56"/>
    </row>
    <row r="37" spans="1:15" s="55" customFormat="1" ht="24">
      <c r="A37" s="96">
        <v>8</v>
      </c>
      <c r="B37" s="108" t="s">
        <v>61</v>
      </c>
      <c r="C37" s="98" t="s">
        <v>16</v>
      </c>
      <c r="D37" s="398">
        <v>78.8</v>
      </c>
      <c r="E37" s="399"/>
      <c r="F37" s="177">
        <f t="shared" si="0"/>
        <v>0</v>
      </c>
      <c r="H37" s="56"/>
      <c r="I37" s="56"/>
      <c r="J37" s="56"/>
      <c r="K37" s="56"/>
      <c r="L37" s="56"/>
      <c r="M37" s="56"/>
      <c r="N37" s="56"/>
      <c r="O37" s="56"/>
    </row>
    <row r="38" spans="1:15">
      <c r="D38" s="396"/>
      <c r="E38" s="397"/>
      <c r="F38" s="177"/>
    </row>
    <row r="39" spans="1:15" s="77" customFormat="1" ht="12.75">
      <c r="A39" s="101" t="s">
        <v>42</v>
      </c>
      <c r="B39" s="101"/>
      <c r="C39" s="102"/>
      <c r="D39" s="401"/>
      <c r="E39" s="402"/>
      <c r="F39" s="402">
        <f>SUM(F40)</f>
        <v>0</v>
      </c>
    </row>
    <row r="40" spans="1:15" s="77" customFormat="1" ht="48">
      <c r="A40" s="96">
        <v>9</v>
      </c>
      <c r="B40" s="109" t="s">
        <v>51</v>
      </c>
      <c r="C40" s="110" t="s">
        <v>16</v>
      </c>
      <c r="D40" s="398">
        <v>2</v>
      </c>
      <c r="E40" s="399"/>
      <c r="F40" s="177">
        <f t="shared" si="0"/>
        <v>0</v>
      </c>
    </row>
    <row r="41" spans="1:15" s="77" customFormat="1">
      <c r="A41" s="111"/>
      <c r="B41" s="112" t="s">
        <v>27</v>
      </c>
      <c r="C41" s="113"/>
      <c r="D41" s="114"/>
      <c r="E41" s="179"/>
      <c r="F41" s="180">
        <f>F39+F34+F30+F27+F23</f>
        <v>0</v>
      </c>
    </row>
    <row r="42" spans="1:15" s="115" customFormat="1" ht="15" customHeight="1">
      <c r="A42" s="116"/>
      <c r="B42" s="117"/>
      <c r="C42" s="110"/>
      <c r="D42" s="118"/>
      <c r="E42" s="181"/>
      <c r="F42" s="182"/>
    </row>
    <row r="43" spans="1:15" s="77" customFormat="1">
      <c r="A43" s="119" t="s">
        <v>62</v>
      </c>
      <c r="B43" s="120"/>
      <c r="C43" s="121"/>
      <c r="D43" s="122"/>
      <c r="E43" s="183"/>
      <c r="F43" s="183"/>
    </row>
    <row r="44" spans="1:15" s="77" customFormat="1">
      <c r="A44" s="123"/>
      <c r="B44" s="589" t="s">
        <v>35</v>
      </c>
      <c r="C44" s="594"/>
      <c r="D44" s="594"/>
      <c r="E44" s="594"/>
      <c r="F44" s="594"/>
    </row>
    <row r="45" spans="1:15" s="77" customFormat="1">
      <c r="A45" s="124" t="s">
        <v>1</v>
      </c>
      <c r="B45" s="125" t="s">
        <v>2</v>
      </c>
      <c r="C45" s="126" t="s">
        <v>4</v>
      </c>
      <c r="D45" s="127" t="s">
        <v>3</v>
      </c>
      <c r="E45" s="184" t="s">
        <v>5</v>
      </c>
      <c r="F45" s="185" t="s">
        <v>6</v>
      </c>
    </row>
    <row r="46" spans="1:15" s="95" customFormat="1" ht="15" customHeight="1">
      <c r="A46" s="96">
        <v>10</v>
      </c>
      <c r="B46" s="97" t="s">
        <v>76</v>
      </c>
      <c r="C46" s="128" t="s">
        <v>15</v>
      </c>
      <c r="D46" s="129">
        <v>30</v>
      </c>
      <c r="E46" s="100"/>
      <c r="F46" s="177">
        <f>D46*E46</f>
        <v>0</v>
      </c>
    </row>
    <row r="47" spans="1:15" s="55" customFormat="1" ht="36">
      <c r="A47" s="96">
        <v>11</v>
      </c>
      <c r="B47" s="97" t="s">
        <v>74</v>
      </c>
      <c r="C47" s="128" t="s">
        <v>10</v>
      </c>
      <c r="D47" s="130">
        <v>5</v>
      </c>
      <c r="E47" s="410"/>
      <c r="F47" s="177">
        <f>D47*E47</f>
        <v>0</v>
      </c>
      <c r="H47" s="56"/>
      <c r="I47" s="56"/>
      <c r="J47" s="56"/>
      <c r="K47" s="56"/>
      <c r="L47" s="56"/>
      <c r="M47" s="56"/>
      <c r="N47" s="56"/>
      <c r="O47" s="56"/>
    </row>
    <row r="48" spans="1:15" s="55" customFormat="1">
      <c r="A48" s="54"/>
      <c r="B48" s="131"/>
      <c r="C48" s="132"/>
      <c r="D48" s="129"/>
      <c r="E48" s="412"/>
      <c r="F48" s="165"/>
      <c r="H48" s="56"/>
      <c r="I48" s="56"/>
      <c r="J48" s="56"/>
      <c r="K48" s="56"/>
      <c r="L48" s="56"/>
      <c r="M48" s="56"/>
      <c r="N48" s="56"/>
      <c r="O48" s="56"/>
    </row>
    <row r="49" spans="1:15" s="55" customFormat="1">
      <c r="A49" s="133"/>
      <c r="B49" s="134" t="s">
        <v>63</v>
      </c>
      <c r="C49" s="135"/>
      <c r="D49" s="136"/>
      <c r="E49" s="187"/>
      <c r="F49" s="188">
        <f>SUM(F46:F47)</f>
        <v>0</v>
      </c>
      <c r="H49" s="56"/>
      <c r="I49" s="56"/>
      <c r="J49" s="56"/>
      <c r="K49" s="56"/>
      <c r="L49" s="56"/>
      <c r="M49" s="56"/>
      <c r="N49" s="56"/>
      <c r="O49" s="56"/>
    </row>
    <row r="50" spans="1:15" s="55" customFormat="1" ht="15" customHeight="1">
      <c r="A50" s="73"/>
      <c r="B50" s="137"/>
      <c r="C50" s="110"/>
      <c r="D50" s="118"/>
      <c r="E50" s="181"/>
      <c r="F50" s="182"/>
      <c r="H50" s="56"/>
      <c r="I50" s="56"/>
      <c r="J50" s="56"/>
      <c r="K50" s="56"/>
      <c r="L50" s="56"/>
      <c r="M50" s="56"/>
      <c r="N50" s="56"/>
      <c r="O50" s="56"/>
    </row>
    <row r="51" spans="1:15" s="55" customFormat="1">
      <c r="A51" s="138" t="s">
        <v>339</v>
      </c>
      <c r="B51" s="120"/>
      <c r="C51" s="139"/>
      <c r="D51" s="140"/>
      <c r="E51" s="189"/>
      <c r="F51" s="190"/>
      <c r="H51" s="56"/>
      <c r="I51" s="56"/>
      <c r="J51" s="56"/>
      <c r="K51" s="56"/>
      <c r="L51" s="56"/>
      <c r="M51" s="56"/>
      <c r="N51" s="56"/>
      <c r="O51" s="56"/>
    </row>
    <row r="52" spans="1:15" s="55" customFormat="1">
      <c r="A52" s="124" t="s">
        <v>1</v>
      </c>
      <c r="B52" s="125" t="s">
        <v>2</v>
      </c>
      <c r="C52" s="126" t="s">
        <v>4</v>
      </c>
      <c r="D52" s="127" t="s">
        <v>3</v>
      </c>
      <c r="E52" s="184" t="s">
        <v>5</v>
      </c>
      <c r="F52" s="185" t="s">
        <v>6</v>
      </c>
      <c r="H52" s="56"/>
      <c r="I52" s="56"/>
      <c r="J52" s="56"/>
      <c r="K52" s="56"/>
      <c r="L52" s="56"/>
      <c r="M52" s="56"/>
      <c r="N52" s="56"/>
      <c r="O52" s="56"/>
    </row>
    <row r="53" spans="1:15" s="55" customFormat="1" ht="15" customHeight="1">
      <c r="A53" s="96">
        <v>12</v>
      </c>
      <c r="B53" s="141" t="s">
        <v>44</v>
      </c>
      <c r="C53" s="98" t="s">
        <v>10</v>
      </c>
      <c r="D53" s="142">
        <v>7</v>
      </c>
      <c r="E53" s="191"/>
      <c r="F53" s="177">
        <f>D53*E53</f>
        <v>0</v>
      </c>
      <c r="H53" s="56"/>
      <c r="I53" s="56"/>
      <c r="J53" s="56"/>
      <c r="K53" s="56"/>
      <c r="L53" s="56"/>
      <c r="M53" s="56"/>
      <c r="N53" s="56"/>
      <c r="O53" s="56"/>
    </row>
    <row r="54" spans="1:15" s="145" customFormat="1" ht="24">
      <c r="A54" s="96">
        <v>13</v>
      </c>
      <c r="B54" s="146" t="s">
        <v>46</v>
      </c>
      <c r="C54" s="98"/>
      <c r="D54" s="142"/>
      <c r="E54" s="191"/>
      <c r="F54" s="177"/>
      <c r="G54" s="143"/>
      <c r="H54" s="144"/>
      <c r="I54" s="144"/>
    </row>
    <row r="55" spans="1:15" s="145" customFormat="1">
      <c r="A55" s="96"/>
      <c r="B55" s="147" t="s">
        <v>47</v>
      </c>
      <c r="C55" s="98" t="s">
        <v>16</v>
      </c>
      <c r="D55" s="142">
        <v>0.5</v>
      </c>
      <c r="E55" s="191"/>
      <c r="F55" s="177">
        <f>D55*E55</f>
        <v>0</v>
      </c>
      <c r="G55" s="143"/>
      <c r="H55" s="144"/>
      <c r="I55" s="144"/>
    </row>
    <row r="56" spans="1:15" s="148" customFormat="1" ht="27.75" customHeight="1">
      <c r="A56" s="96"/>
      <c r="B56" s="147" t="s">
        <v>45</v>
      </c>
      <c r="C56" s="98" t="s">
        <v>15</v>
      </c>
      <c r="D56" s="100">
        <v>10</v>
      </c>
      <c r="E56" s="177"/>
      <c r="F56" s="177">
        <f>D56*E56</f>
        <v>0</v>
      </c>
      <c r="H56" s="149"/>
      <c r="I56" s="149"/>
      <c r="J56" s="149"/>
      <c r="K56" s="149"/>
      <c r="L56" s="149"/>
      <c r="M56" s="149"/>
      <c r="N56" s="149"/>
      <c r="O56" s="149"/>
    </row>
    <row r="57" spans="1:15" s="150" customFormat="1" ht="53.25" customHeight="1">
      <c r="A57" s="96"/>
      <c r="B57" s="147" t="s">
        <v>48</v>
      </c>
      <c r="C57" s="98" t="s">
        <v>15</v>
      </c>
      <c r="D57" s="100">
        <v>5</v>
      </c>
      <c r="E57" s="177"/>
      <c r="F57" s="177">
        <f>D57*E57</f>
        <v>0</v>
      </c>
      <c r="H57" s="151"/>
      <c r="I57" s="151"/>
      <c r="J57" s="151"/>
      <c r="K57" s="151"/>
      <c r="L57" s="151"/>
      <c r="M57" s="151"/>
      <c r="N57" s="151"/>
      <c r="O57" s="151"/>
    </row>
    <row r="58" spans="1:15" s="150" customFormat="1" ht="53.25" customHeight="1">
      <c r="A58" s="96"/>
      <c r="B58" s="147" t="s">
        <v>49</v>
      </c>
      <c r="C58" s="98" t="s">
        <v>7</v>
      </c>
      <c r="D58" s="100">
        <v>5</v>
      </c>
      <c r="E58" s="177"/>
      <c r="F58" s="177">
        <f t="shared" ref="F58:F64" si="1">D58*E58</f>
        <v>0</v>
      </c>
      <c r="H58" s="151"/>
      <c r="I58" s="151"/>
      <c r="J58" s="151"/>
      <c r="K58" s="151"/>
      <c r="L58" s="151"/>
      <c r="M58" s="151"/>
      <c r="N58" s="151"/>
      <c r="O58" s="151"/>
    </row>
    <row r="59" spans="1:15" s="150" customFormat="1" ht="24">
      <c r="A59" s="96">
        <v>14</v>
      </c>
      <c r="B59" s="106" t="s">
        <v>50</v>
      </c>
      <c r="C59" s="98" t="s">
        <v>16</v>
      </c>
      <c r="D59" s="100">
        <v>40</v>
      </c>
      <c r="E59" s="177"/>
      <c r="F59" s="177">
        <f t="shared" si="1"/>
        <v>0</v>
      </c>
      <c r="H59" s="151"/>
      <c r="I59" s="151"/>
      <c r="J59" s="151"/>
      <c r="K59" s="151"/>
      <c r="L59" s="151"/>
      <c r="M59" s="151"/>
      <c r="N59" s="151"/>
      <c r="O59" s="151"/>
    </row>
    <row r="60" spans="1:15" s="148" customFormat="1" ht="55.5" customHeight="1">
      <c r="A60" s="96">
        <v>15</v>
      </c>
      <c r="B60" s="106" t="s">
        <v>52</v>
      </c>
      <c r="C60" s="98" t="s">
        <v>15</v>
      </c>
      <c r="D60" s="100">
        <v>30</v>
      </c>
      <c r="E60" s="186"/>
      <c r="F60" s="177">
        <f t="shared" si="1"/>
        <v>0</v>
      </c>
      <c r="H60" s="149"/>
      <c r="I60" s="149"/>
      <c r="J60" s="149"/>
      <c r="K60" s="149"/>
      <c r="L60" s="149"/>
      <c r="M60" s="149"/>
      <c r="N60" s="149"/>
      <c r="O60" s="149"/>
    </row>
    <row r="61" spans="1:15" s="148" customFormat="1" ht="31.5" customHeight="1">
      <c r="A61" s="96">
        <v>16</v>
      </c>
      <c r="B61" s="156" t="s">
        <v>342</v>
      </c>
      <c r="C61" s="152" t="s">
        <v>15</v>
      </c>
      <c r="D61" s="100">
        <v>30</v>
      </c>
      <c r="E61" s="177"/>
      <c r="F61" s="177">
        <f t="shared" si="1"/>
        <v>0</v>
      </c>
      <c r="H61" s="149"/>
      <c r="I61" s="149"/>
      <c r="J61" s="149"/>
      <c r="K61" s="149"/>
      <c r="L61" s="149"/>
      <c r="M61" s="149"/>
      <c r="N61" s="149"/>
      <c r="O61" s="149"/>
    </row>
    <row r="62" spans="1:15" s="148" customFormat="1" ht="27.75" customHeight="1">
      <c r="A62" s="96">
        <v>17</v>
      </c>
      <c r="B62" s="106" t="s">
        <v>343</v>
      </c>
      <c r="C62" s="98" t="s">
        <v>15</v>
      </c>
      <c r="D62" s="100">
        <v>30</v>
      </c>
      <c r="E62" s="186"/>
      <c r="F62" s="177">
        <f t="shared" si="1"/>
        <v>0</v>
      </c>
      <c r="H62" s="149"/>
      <c r="I62" s="149"/>
      <c r="J62" s="149"/>
      <c r="K62" s="149"/>
      <c r="L62" s="149"/>
      <c r="M62" s="149"/>
      <c r="N62" s="149"/>
      <c r="O62" s="149"/>
    </row>
    <row r="63" spans="1:15" s="148" customFormat="1" ht="31.5" customHeight="1">
      <c r="A63" s="96">
        <v>18</v>
      </c>
      <c r="B63" s="97" t="s">
        <v>344</v>
      </c>
      <c r="C63" s="98" t="s">
        <v>10</v>
      </c>
      <c r="D63" s="100">
        <v>1</v>
      </c>
      <c r="E63" s="177"/>
      <c r="F63" s="177">
        <f t="shared" si="1"/>
        <v>0</v>
      </c>
      <c r="H63" s="149"/>
      <c r="I63" s="149"/>
      <c r="J63" s="149"/>
      <c r="K63" s="149"/>
      <c r="L63" s="149"/>
      <c r="M63" s="149"/>
      <c r="N63" s="149"/>
      <c r="O63" s="149"/>
    </row>
    <row r="64" spans="1:15" s="148" customFormat="1" ht="30" customHeight="1">
      <c r="A64" s="96">
        <v>19</v>
      </c>
      <c r="B64" s="97" t="s">
        <v>345</v>
      </c>
      <c r="C64" s="98" t="s">
        <v>10</v>
      </c>
      <c r="D64" s="100">
        <v>1</v>
      </c>
      <c r="E64" s="186"/>
      <c r="F64" s="177">
        <f t="shared" si="1"/>
        <v>0</v>
      </c>
      <c r="H64" s="149"/>
      <c r="I64" s="149"/>
      <c r="J64" s="149"/>
      <c r="K64" s="149"/>
      <c r="L64" s="149"/>
      <c r="M64" s="149"/>
      <c r="N64" s="149"/>
      <c r="O64" s="149"/>
    </row>
    <row r="65" spans="1:15" s="148" customFormat="1" ht="30" customHeight="1">
      <c r="A65" s="96">
        <v>20</v>
      </c>
      <c r="B65" s="157" t="s">
        <v>346</v>
      </c>
      <c r="C65" s="98" t="s">
        <v>23</v>
      </c>
      <c r="D65" s="100">
        <v>5</v>
      </c>
      <c r="E65" s="177"/>
      <c r="F65" s="177">
        <f>(SUM(F53:F64)*D65%)</f>
        <v>0</v>
      </c>
      <c r="H65" s="149"/>
      <c r="I65" s="149"/>
      <c r="J65" s="149"/>
      <c r="K65" s="149"/>
      <c r="L65" s="149"/>
      <c r="M65" s="149"/>
      <c r="N65" s="149"/>
      <c r="O65" s="149"/>
    </row>
    <row r="66" spans="1:15" s="55" customFormat="1" ht="12.75" customHeight="1">
      <c r="A66" s="133">
        <v>21</v>
      </c>
      <c r="B66" s="158" t="s">
        <v>24</v>
      </c>
      <c r="C66" s="135" t="s">
        <v>23</v>
      </c>
      <c r="D66" s="136">
        <v>5</v>
      </c>
      <c r="E66" s="187"/>
      <c r="F66" s="584">
        <f>(SUM(F53:F64)*D66%)</f>
        <v>0</v>
      </c>
      <c r="H66" s="56"/>
      <c r="I66" s="56"/>
      <c r="J66" s="56"/>
      <c r="K66" s="56"/>
      <c r="L66" s="56"/>
      <c r="M66" s="56"/>
      <c r="N66" s="56"/>
      <c r="O66" s="56"/>
    </row>
    <row r="67" spans="1:15" s="55" customFormat="1" ht="12.75" customHeight="1">
      <c r="A67" s="96"/>
      <c r="B67" s="157" t="s">
        <v>53</v>
      </c>
      <c r="C67" s="98"/>
      <c r="D67" s="100"/>
      <c r="E67" s="177"/>
      <c r="F67" s="177">
        <f>SUM(F53:F65,F66)</f>
        <v>0</v>
      </c>
      <c r="H67" s="56"/>
      <c r="I67" s="56"/>
      <c r="J67" s="56"/>
      <c r="K67" s="56"/>
      <c r="L67" s="56"/>
      <c r="M67" s="56"/>
      <c r="N67" s="56"/>
      <c r="O67" s="56"/>
    </row>
    <row r="68" spans="1:15" s="55" customFormat="1" ht="12.75" customHeight="1">
      <c r="A68" s="54"/>
      <c r="B68" s="57"/>
      <c r="C68" s="58"/>
      <c r="D68" s="159"/>
      <c r="E68" s="192"/>
      <c r="F68" s="165"/>
      <c r="H68" s="56"/>
      <c r="I68" s="56"/>
      <c r="J68" s="56"/>
      <c r="K68" s="56"/>
      <c r="L68" s="56"/>
      <c r="M68" s="56"/>
      <c r="N68" s="56"/>
      <c r="O68" s="56"/>
    </row>
    <row r="69" spans="1:15" s="55" customFormat="1">
      <c r="A69" s="161"/>
      <c r="B69" s="64"/>
      <c r="C69" s="65"/>
      <c r="D69" s="162"/>
      <c r="E69" s="193"/>
      <c r="F69" s="193"/>
      <c r="H69" s="56"/>
      <c r="I69" s="56"/>
      <c r="J69" s="56"/>
      <c r="K69" s="56"/>
      <c r="L69" s="56"/>
      <c r="M69" s="56"/>
      <c r="N69" s="56"/>
      <c r="O69" s="56"/>
    </row>
    <row r="70" spans="1:15">
      <c r="H70" s="55"/>
    </row>
    <row r="71" spans="1:15">
      <c r="H71" s="55"/>
    </row>
    <row r="72" spans="1:15">
      <c r="H72" s="55"/>
    </row>
    <row r="73" spans="1:15">
      <c r="H73" s="55"/>
    </row>
    <row r="74" spans="1:15">
      <c r="H74" s="55"/>
    </row>
    <row r="75" spans="1:15">
      <c r="H75" s="55"/>
    </row>
    <row r="76" spans="1:15">
      <c r="H76" s="55"/>
    </row>
    <row r="77" spans="1:15">
      <c r="H77" s="55"/>
    </row>
    <row r="78" spans="1:15">
      <c r="H78" s="55"/>
    </row>
    <row r="79" spans="1:15">
      <c r="H79" s="55"/>
    </row>
    <row r="83" spans="1:15" s="60" customFormat="1">
      <c r="A83" s="54"/>
      <c r="B83" s="57"/>
      <c r="C83" s="58"/>
      <c r="D83" s="159"/>
      <c r="E83" s="165"/>
      <c r="F83" s="165"/>
      <c r="G83" s="55"/>
      <c r="I83" s="56"/>
      <c r="J83" s="56"/>
      <c r="K83" s="56"/>
      <c r="L83" s="56"/>
      <c r="M83" s="56"/>
      <c r="N83" s="56"/>
      <c r="O83" s="56"/>
    </row>
    <row r="85" spans="1:15">
      <c r="I85" s="60"/>
      <c r="M85" s="60"/>
      <c r="N85" s="60"/>
      <c r="O85" s="60"/>
    </row>
    <row r="87" spans="1:15">
      <c r="J87" s="60"/>
      <c r="K87" s="60"/>
      <c r="L87" s="60"/>
    </row>
    <row r="93" spans="1:15" s="60" customFormat="1">
      <c r="A93" s="54"/>
      <c r="B93" s="57"/>
      <c r="C93" s="58"/>
      <c r="D93" s="159"/>
      <c r="E93" s="165"/>
      <c r="F93" s="165"/>
      <c r="G93" s="55"/>
      <c r="I93" s="56"/>
      <c r="J93" s="56"/>
      <c r="K93" s="56"/>
      <c r="L93" s="56"/>
      <c r="M93" s="56"/>
      <c r="N93" s="56"/>
      <c r="O93" s="56"/>
    </row>
    <row r="95" spans="1:15">
      <c r="I95" s="60"/>
      <c r="M95" s="60"/>
      <c r="N95" s="60"/>
      <c r="O95" s="60"/>
    </row>
    <row r="96" spans="1:15" s="60" customFormat="1">
      <c r="A96" s="54"/>
      <c r="B96" s="57"/>
      <c r="C96" s="58"/>
      <c r="D96" s="159"/>
      <c r="E96" s="165"/>
      <c r="F96" s="165"/>
      <c r="G96" s="55"/>
      <c r="I96" s="56"/>
      <c r="J96" s="56"/>
      <c r="K96" s="56"/>
      <c r="L96" s="56"/>
      <c r="M96" s="56"/>
      <c r="N96" s="56"/>
      <c r="O96" s="56"/>
    </row>
    <row r="97" spans="9:15">
      <c r="J97" s="60"/>
      <c r="K97" s="60"/>
      <c r="L97" s="60"/>
    </row>
    <row r="98" spans="9:15">
      <c r="I98" s="60"/>
      <c r="M98" s="60"/>
      <c r="N98" s="60"/>
      <c r="O98" s="60"/>
    </row>
    <row r="100" spans="9:15">
      <c r="J100" s="60"/>
      <c r="K100" s="60"/>
      <c r="L100" s="60"/>
    </row>
    <row r="119" spans="7:7">
      <c r="G119" s="163"/>
    </row>
    <row r="122" spans="7:7">
      <c r="G122" s="163"/>
    </row>
  </sheetData>
  <mergeCells count="12">
    <mergeCell ref="B13:F13"/>
    <mergeCell ref="B3:F3"/>
    <mergeCell ref="B7:F7"/>
    <mergeCell ref="B11:F11"/>
    <mergeCell ref="B12:F12"/>
    <mergeCell ref="B44:F44"/>
    <mergeCell ref="B14:F14"/>
    <mergeCell ref="B15:F15"/>
    <mergeCell ref="B16:F16"/>
    <mergeCell ref="B18:F18"/>
    <mergeCell ref="B19:F19"/>
    <mergeCell ref="B21:F21"/>
  </mergeCells>
  <pageMargins left="0.98425196850393704" right="0.59055118110236227" top="0.59055118110236227" bottom="0.78740157480314965" header="0.51181102362204722" footer="0.51181102362204722"/>
  <pageSetup paperSize="9" scale="85" orientation="portrait" r:id="rId1"/>
  <headerFooter alignWithMargins="0">
    <oddFooter>&amp;L&amp;"EurostileT,Običajno"2161-2/1: Projektantski popis del&amp;R&amp;"EurostileT,Običajno"&amp;P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A77" zoomScale="115" zoomScaleNormal="115" zoomScaleSheetLayoutView="115" zoomScalePageLayoutView="70" workbookViewId="0">
      <selection activeCell="H54" sqref="H54"/>
    </sheetView>
  </sheetViews>
  <sheetFormatPr defaultColWidth="10.28515625" defaultRowHeight="12"/>
  <cols>
    <col min="1" max="1" width="6.7109375" style="54" customWidth="1"/>
    <col min="2" max="2" width="44.5703125" style="57" customWidth="1"/>
    <col min="3" max="3" width="8.140625" style="196" customWidth="1"/>
    <col min="4" max="4" width="8.5703125" style="234" customWidth="1"/>
    <col min="5" max="5" width="9.42578125" style="237" customWidth="1"/>
    <col min="6" max="6" width="14" style="237" customWidth="1"/>
    <col min="7" max="7" width="10.28515625" style="55" customWidth="1"/>
    <col min="8" max="8" width="13.42578125" style="56" customWidth="1"/>
    <col min="9" max="9" width="10.28515625" style="56"/>
    <col min="10" max="10" width="19" style="56" bestFit="1" customWidth="1"/>
    <col min="11" max="257" width="10.28515625" style="56"/>
    <col min="258" max="258" width="6.7109375" style="56" customWidth="1"/>
    <col min="259" max="259" width="48.7109375" style="56" customWidth="1"/>
    <col min="260" max="260" width="8.7109375" style="56" customWidth="1"/>
    <col min="261" max="262" width="10.7109375" style="56" customWidth="1"/>
    <col min="263" max="513" width="10.28515625" style="56"/>
    <col min="514" max="514" width="6.7109375" style="56" customWidth="1"/>
    <col min="515" max="515" width="48.7109375" style="56" customWidth="1"/>
    <col min="516" max="516" width="8.7109375" style="56" customWidth="1"/>
    <col min="517" max="518" width="10.7109375" style="56" customWidth="1"/>
    <col min="519" max="769" width="10.28515625" style="56"/>
    <col min="770" max="770" width="6.7109375" style="56" customWidth="1"/>
    <col min="771" max="771" width="48.7109375" style="56" customWidth="1"/>
    <col min="772" max="772" width="8.7109375" style="56" customWidth="1"/>
    <col min="773" max="774" width="10.7109375" style="56" customWidth="1"/>
    <col min="775" max="1025" width="10.28515625" style="56"/>
    <col min="1026" max="1026" width="6.7109375" style="56" customWidth="1"/>
    <col min="1027" max="1027" width="48.7109375" style="56" customWidth="1"/>
    <col min="1028" max="1028" width="8.7109375" style="56" customWidth="1"/>
    <col min="1029" max="1030" width="10.7109375" style="56" customWidth="1"/>
    <col min="1031" max="1281" width="10.28515625" style="56"/>
    <col min="1282" max="1282" width="6.7109375" style="56" customWidth="1"/>
    <col min="1283" max="1283" width="48.7109375" style="56" customWidth="1"/>
    <col min="1284" max="1284" width="8.7109375" style="56" customWidth="1"/>
    <col min="1285" max="1286" width="10.7109375" style="56" customWidth="1"/>
    <col min="1287" max="1537" width="10.28515625" style="56"/>
    <col min="1538" max="1538" width="6.7109375" style="56" customWidth="1"/>
    <col min="1539" max="1539" width="48.7109375" style="56" customWidth="1"/>
    <col min="1540" max="1540" width="8.7109375" style="56" customWidth="1"/>
    <col min="1541" max="1542" width="10.7109375" style="56" customWidth="1"/>
    <col min="1543" max="1793" width="10.28515625" style="56"/>
    <col min="1794" max="1794" width="6.7109375" style="56" customWidth="1"/>
    <col min="1795" max="1795" width="48.7109375" style="56" customWidth="1"/>
    <col min="1796" max="1796" width="8.7109375" style="56" customWidth="1"/>
    <col min="1797" max="1798" width="10.7109375" style="56" customWidth="1"/>
    <col min="1799" max="2049" width="10.28515625" style="56"/>
    <col min="2050" max="2050" width="6.7109375" style="56" customWidth="1"/>
    <col min="2051" max="2051" width="48.7109375" style="56" customWidth="1"/>
    <col min="2052" max="2052" width="8.7109375" style="56" customWidth="1"/>
    <col min="2053" max="2054" width="10.7109375" style="56" customWidth="1"/>
    <col min="2055" max="2305" width="10.28515625" style="56"/>
    <col min="2306" max="2306" width="6.7109375" style="56" customWidth="1"/>
    <col min="2307" max="2307" width="48.7109375" style="56" customWidth="1"/>
    <col min="2308" max="2308" width="8.7109375" style="56" customWidth="1"/>
    <col min="2309" max="2310" width="10.7109375" style="56" customWidth="1"/>
    <col min="2311" max="2561" width="10.28515625" style="56"/>
    <col min="2562" max="2562" width="6.7109375" style="56" customWidth="1"/>
    <col min="2563" max="2563" width="48.7109375" style="56" customWidth="1"/>
    <col min="2564" max="2564" width="8.7109375" style="56" customWidth="1"/>
    <col min="2565" max="2566" width="10.7109375" style="56" customWidth="1"/>
    <col min="2567" max="2817" width="10.28515625" style="56"/>
    <col min="2818" max="2818" width="6.7109375" style="56" customWidth="1"/>
    <col min="2819" max="2819" width="48.7109375" style="56" customWidth="1"/>
    <col min="2820" max="2820" width="8.7109375" style="56" customWidth="1"/>
    <col min="2821" max="2822" width="10.7109375" style="56" customWidth="1"/>
    <col min="2823" max="3073" width="10.28515625" style="56"/>
    <col min="3074" max="3074" width="6.7109375" style="56" customWidth="1"/>
    <col min="3075" max="3075" width="48.7109375" style="56" customWidth="1"/>
    <col min="3076" max="3076" width="8.7109375" style="56" customWidth="1"/>
    <col min="3077" max="3078" width="10.7109375" style="56" customWidth="1"/>
    <col min="3079" max="3329" width="10.28515625" style="56"/>
    <col min="3330" max="3330" width="6.7109375" style="56" customWidth="1"/>
    <col min="3331" max="3331" width="48.7109375" style="56" customWidth="1"/>
    <col min="3332" max="3332" width="8.7109375" style="56" customWidth="1"/>
    <col min="3333" max="3334" width="10.7109375" style="56" customWidth="1"/>
    <col min="3335" max="3585" width="10.28515625" style="56"/>
    <col min="3586" max="3586" width="6.7109375" style="56" customWidth="1"/>
    <col min="3587" max="3587" width="48.7109375" style="56" customWidth="1"/>
    <col min="3588" max="3588" width="8.7109375" style="56" customWidth="1"/>
    <col min="3589" max="3590" width="10.7109375" style="56" customWidth="1"/>
    <col min="3591" max="3841" width="10.28515625" style="56"/>
    <col min="3842" max="3842" width="6.7109375" style="56" customWidth="1"/>
    <col min="3843" max="3843" width="48.7109375" style="56" customWidth="1"/>
    <col min="3844" max="3844" width="8.7109375" style="56" customWidth="1"/>
    <col min="3845" max="3846" width="10.7109375" style="56" customWidth="1"/>
    <col min="3847" max="4097" width="10.28515625" style="56"/>
    <col min="4098" max="4098" width="6.7109375" style="56" customWidth="1"/>
    <col min="4099" max="4099" width="48.7109375" style="56" customWidth="1"/>
    <col min="4100" max="4100" width="8.7109375" style="56" customWidth="1"/>
    <col min="4101" max="4102" width="10.7109375" style="56" customWidth="1"/>
    <col min="4103" max="4353" width="10.28515625" style="56"/>
    <col min="4354" max="4354" width="6.7109375" style="56" customWidth="1"/>
    <col min="4355" max="4355" width="48.7109375" style="56" customWidth="1"/>
    <col min="4356" max="4356" width="8.7109375" style="56" customWidth="1"/>
    <col min="4357" max="4358" width="10.7109375" style="56" customWidth="1"/>
    <col min="4359" max="4609" width="10.28515625" style="56"/>
    <col min="4610" max="4610" width="6.7109375" style="56" customWidth="1"/>
    <col min="4611" max="4611" width="48.7109375" style="56" customWidth="1"/>
    <col min="4612" max="4612" width="8.7109375" style="56" customWidth="1"/>
    <col min="4613" max="4614" width="10.7109375" style="56" customWidth="1"/>
    <col min="4615" max="4865" width="10.28515625" style="56"/>
    <col min="4866" max="4866" width="6.7109375" style="56" customWidth="1"/>
    <col min="4867" max="4867" width="48.7109375" style="56" customWidth="1"/>
    <col min="4868" max="4868" width="8.7109375" style="56" customWidth="1"/>
    <col min="4869" max="4870" width="10.7109375" style="56" customWidth="1"/>
    <col min="4871" max="5121" width="10.28515625" style="56"/>
    <col min="5122" max="5122" width="6.7109375" style="56" customWidth="1"/>
    <col min="5123" max="5123" width="48.7109375" style="56" customWidth="1"/>
    <col min="5124" max="5124" width="8.7109375" style="56" customWidth="1"/>
    <col min="5125" max="5126" width="10.7109375" style="56" customWidth="1"/>
    <col min="5127" max="5377" width="10.28515625" style="56"/>
    <col min="5378" max="5378" width="6.7109375" style="56" customWidth="1"/>
    <col min="5379" max="5379" width="48.7109375" style="56" customWidth="1"/>
    <col min="5380" max="5380" width="8.7109375" style="56" customWidth="1"/>
    <col min="5381" max="5382" width="10.7109375" style="56" customWidth="1"/>
    <col min="5383" max="5633" width="10.28515625" style="56"/>
    <col min="5634" max="5634" width="6.7109375" style="56" customWidth="1"/>
    <col min="5635" max="5635" width="48.7109375" style="56" customWidth="1"/>
    <col min="5636" max="5636" width="8.7109375" style="56" customWidth="1"/>
    <col min="5637" max="5638" width="10.7109375" style="56" customWidth="1"/>
    <col min="5639" max="5889" width="10.28515625" style="56"/>
    <col min="5890" max="5890" width="6.7109375" style="56" customWidth="1"/>
    <col min="5891" max="5891" width="48.7109375" style="56" customWidth="1"/>
    <col min="5892" max="5892" width="8.7109375" style="56" customWidth="1"/>
    <col min="5893" max="5894" width="10.7109375" style="56" customWidth="1"/>
    <col min="5895" max="6145" width="10.28515625" style="56"/>
    <col min="6146" max="6146" width="6.7109375" style="56" customWidth="1"/>
    <col min="6147" max="6147" width="48.7109375" style="56" customWidth="1"/>
    <col min="6148" max="6148" width="8.7109375" style="56" customWidth="1"/>
    <col min="6149" max="6150" width="10.7109375" style="56" customWidth="1"/>
    <col min="6151" max="6401" width="10.28515625" style="56"/>
    <col min="6402" max="6402" width="6.7109375" style="56" customWidth="1"/>
    <col min="6403" max="6403" width="48.7109375" style="56" customWidth="1"/>
    <col min="6404" max="6404" width="8.7109375" style="56" customWidth="1"/>
    <col min="6405" max="6406" width="10.7109375" style="56" customWidth="1"/>
    <col min="6407" max="6657" width="10.28515625" style="56"/>
    <col min="6658" max="6658" width="6.7109375" style="56" customWidth="1"/>
    <col min="6659" max="6659" width="48.7109375" style="56" customWidth="1"/>
    <col min="6660" max="6660" width="8.7109375" style="56" customWidth="1"/>
    <col min="6661" max="6662" width="10.7109375" style="56" customWidth="1"/>
    <col min="6663" max="6913" width="10.28515625" style="56"/>
    <col min="6914" max="6914" width="6.7109375" style="56" customWidth="1"/>
    <col min="6915" max="6915" width="48.7109375" style="56" customWidth="1"/>
    <col min="6916" max="6916" width="8.7109375" style="56" customWidth="1"/>
    <col min="6917" max="6918" width="10.7109375" style="56" customWidth="1"/>
    <col min="6919" max="7169" width="10.28515625" style="56"/>
    <col min="7170" max="7170" width="6.7109375" style="56" customWidth="1"/>
    <col min="7171" max="7171" width="48.7109375" style="56" customWidth="1"/>
    <col min="7172" max="7172" width="8.7109375" style="56" customWidth="1"/>
    <col min="7173" max="7174" width="10.7109375" style="56" customWidth="1"/>
    <col min="7175" max="7425" width="10.28515625" style="56"/>
    <col min="7426" max="7426" width="6.7109375" style="56" customWidth="1"/>
    <col min="7427" max="7427" width="48.7109375" style="56" customWidth="1"/>
    <col min="7428" max="7428" width="8.7109375" style="56" customWidth="1"/>
    <col min="7429" max="7430" width="10.7109375" style="56" customWidth="1"/>
    <col min="7431" max="7681" width="10.28515625" style="56"/>
    <col min="7682" max="7682" width="6.7109375" style="56" customWidth="1"/>
    <col min="7683" max="7683" width="48.7109375" style="56" customWidth="1"/>
    <col min="7684" max="7684" width="8.7109375" style="56" customWidth="1"/>
    <col min="7685" max="7686" width="10.7109375" style="56" customWidth="1"/>
    <col min="7687" max="7937" width="10.28515625" style="56"/>
    <col min="7938" max="7938" width="6.7109375" style="56" customWidth="1"/>
    <col min="7939" max="7939" width="48.7109375" style="56" customWidth="1"/>
    <col min="7940" max="7940" width="8.7109375" style="56" customWidth="1"/>
    <col min="7941" max="7942" width="10.7109375" style="56" customWidth="1"/>
    <col min="7943" max="8193" width="10.28515625" style="56"/>
    <col min="8194" max="8194" width="6.7109375" style="56" customWidth="1"/>
    <col min="8195" max="8195" width="48.7109375" style="56" customWidth="1"/>
    <col min="8196" max="8196" width="8.7109375" style="56" customWidth="1"/>
    <col min="8197" max="8198" width="10.7109375" style="56" customWidth="1"/>
    <col min="8199" max="8449" width="10.28515625" style="56"/>
    <col min="8450" max="8450" width="6.7109375" style="56" customWidth="1"/>
    <col min="8451" max="8451" width="48.7109375" style="56" customWidth="1"/>
    <col min="8452" max="8452" width="8.7109375" style="56" customWidth="1"/>
    <col min="8453" max="8454" width="10.7109375" style="56" customWidth="1"/>
    <col min="8455" max="8705" width="10.28515625" style="56"/>
    <col min="8706" max="8706" width="6.7109375" style="56" customWidth="1"/>
    <col min="8707" max="8707" width="48.7109375" style="56" customWidth="1"/>
    <col min="8708" max="8708" width="8.7109375" style="56" customWidth="1"/>
    <col min="8709" max="8710" width="10.7109375" style="56" customWidth="1"/>
    <col min="8711" max="8961" width="10.28515625" style="56"/>
    <col min="8962" max="8962" width="6.7109375" style="56" customWidth="1"/>
    <col min="8963" max="8963" width="48.7109375" style="56" customWidth="1"/>
    <col min="8964" max="8964" width="8.7109375" style="56" customWidth="1"/>
    <col min="8965" max="8966" width="10.7109375" style="56" customWidth="1"/>
    <col min="8967" max="9217" width="10.28515625" style="56"/>
    <col min="9218" max="9218" width="6.7109375" style="56" customWidth="1"/>
    <col min="9219" max="9219" width="48.7109375" style="56" customWidth="1"/>
    <col min="9220" max="9220" width="8.7109375" style="56" customWidth="1"/>
    <col min="9221" max="9222" width="10.7109375" style="56" customWidth="1"/>
    <col min="9223" max="9473" width="10.28515625" style="56"/>
    <col min="9474" max="9474" width="6.7109375" style="56" customWidth="1"/>
    <col min="9475" max="9475" width="48.7109375" style="56" customWidth="1"/>
    <col min="9476" max="9476" width="8.7109375" style="56" customWidth="1"/>
    <col min="9477" max="9478" width="10.7109375" style="56" customWidth="1"/>
    <col min="9479" max="9729" width="10.28515625" style="56"/>
    <col min="9730" max="9730" width="6.7109375" style="56" customWidth="1"/>
    <col min="9731" max="9731" width="48.7109375" style="56" customWidth="1"/>
    <col min="9732" max="9732" width="8.7109375" style="56" customWidth="1"/>
    <col min="9733" max="9734" width="10.7109375" style="56" customWidth="1"/>
    <col min="9735" max="9985" width="10.28515625" style="56"/>
    <col min="9986" max="9986" width="6.7109375" style="56" customWidth="1"/>
    <col min="9987" max="9987" width="48.7109375" style="56" customWidth="1"/>
    <col min="9988" max="9988" width="8.7109375" style="56" customWidth="1"/>
    <col min="9989" max="9990" width="10.7109375" style="56" customWidth="1"/>
    <col min="9991" max="10241" width="10.28515625" style="56"/>
    <col min="10242" max="10242" width="6.7109375" style="56" customWidth="1"/>
    <col min="10243" max="10243" width="48.7109375" style="56" customWidth="1"/>
    <col min="10244" max="10244" width="8.7109375" style="56" customWidth="1"/>
    <col min="10245" max="10246" width="10.7109375" style="56" customWidth="1"/>
    <col min="10247" max="10497" width="10.28515625" style="56"/>
    <col min="10498" max="10498" width="6.7109375" style="56" customWidth="1"/>
    <col min="10499" max="10499" width="48.7109375" style="56" customWidth="1"/>
    <col min="10500" max="10500" width="8.7109375" style="56" customWidth="1"/>
    <col min="10501" max="10502" width="10.7109375" style="56" customWidth="1"/>
    <col min="10503" max="10753" width="10.28515625" style="56"/>
    <col min="10754" max="10754" width="6.7109375" style="56" customWidth="1"/>
    <col min="10755" max="10755" width="48.7109375" style="56" customWidth="1"/>
    <col min="10756" max="10756" width="8.7109375" style="56" customWidth="1"/>
    <col min="10757" max="10758" width="10.7109375" style="56" customWidth="1"/>
    <col min="10759" max="11009" width="10.28515625" style="56"/>
    <col min="11010" max="11010" width="6.7109375" style="56" customWidth="1"/>
    <col min="11011" max="11011" width="48.7109375" style="56" customWidth="1"/>
    <col min="11012" max="11012" width="8.7109375" style="56" customWidth="1"/>
    <col min="11013" max="11014" width="10.7109375" style="56" customWidth="1"/>
    <col min="11015" max="11265" width="10.28515625" style="56"/>
    <col min="11266" max="11266" width="6.7109375" style="56" customWidth="1"/>
    <col min="11267" max="11267" width="48.7109375" style="56" customWidth="1"/>
    <col min="11268" max="11268" width="8.7109375" style="56" customWidth="1"/>
    <col min="11269" max="11270" width="10.7109375" style="56" customWidth="1"/>
    <col min="11271" max="11521" width="10.28515625" style="56"/>
    <col min="11522" max="11522" width="6.7109375" style="56" customWidth="1"/>
    <col min="11523" max="11523" width="48.7109375" style="56" customWidth="1"/>
    <col min="11524" max="11524" width="8.7109375" style="56" customWidth="1"/>
    <col min="11525" max="11526" width="10.7109375" style="56" customWidth="1"/>
    <col min="11527" max="11777" width="10.28515625" style="56"/>
    <col min="11778" max="11778" width="6.7109375" style="56" customWidth="1"/>
    <col min="11779" max="11779" width="48.7109375" style="56" customWidth="1"/>
    <col min="11780" max="11780" width="8.7109375" style="56" customWidth="1"/>
    <col min="11781" max="11782" width="10.7109375" style="56" customWidth="1"/>
    <col min="11783" max="12033" width="10.28515625" style="56"/>
    <col min="12034" max="12034" width="6.7109375" style="56" customWidth="1"/>
    <col min="12035" max="12035" width="48.7109375" style="56" customWidth="1"/>
    <col min="12036" max="12036" width="8.7109375" style="56" customWidth="1"/>
    <col min="12037" max="12038" width="10.7109375" style="56" customWidth="1"/>
    <col min="12039" max="12289" width="10.28515625" style="56"/>
    <col min="12290" max="12290" width="6.7109375" style="56" customWidth="1"/>
    <col min="12291" max="12291" width="48.7109375" style="56" customWidth="1"/>
    <col min="12292" max="12292" width="8.7109375" style="56" customWidth="1"/>
    <col min="12293" max="12294" width="10.7109375" style="56" customWidth="1"/>
    <col min="12295" max="12545" width="10.28515625" style="56"/>
    <col min="12546" max="12546" width="6.7109375" style="56" customWidth="1"/>
    <col min="12547" max="12547" width="48.7109375" style="56" customWidth="1"/>
    <col min="12548" max="12548" width="8.7109375" style="56" customWidth="1"/>
    <col min="12549" max="12550" width="10.7109375" style="56" customWidth="1"/>
    <col min="12551" max="12801" width="10.28515625" style="56"/>
    <col min="12802" max="12802" width="6.7109375" style="56" customWidth="1"/>
    <col min="12803" max="12803" width="48.7109375" style="56" customWidth="1"/>
    <col min="12804" max="12804" width="8.7109375" style="56" customWidth="1"/>
    <col min="12805" max="12806" width="10.7109375" style="56" customWidth="1"/>
    <col min="12807" max="13057" width="10.28515625" style="56"/>
    <col min="13058" max="13058" width="6.7109375" style="56" customWidth="1"/>
    <col min="13059" max="13059" width="48.7109375" style="56" customWidth="1"/>
    <col min="13060" max="13060" width="8.7109375" style="56" customWidth="1"/>
    <col min="13061" max="13062" width="10.7109375" style="56" customWidth="1"/>
    <col min="13063" max="13313" width="10.28515625" style="56"/>
    <col min="13314" max="13314" width="6.7109375" style="56" customWidth="1"/>
    <col min="13315" max="13315" width="48.7109375" style="56" customWidth="1"/>
    <col min="13316" max="13316" width="8.7109375" style="56" customWidth="1"/>
    <col min="13317" max="13318" width="10.7109375" style="56" customWidth="1"/>
    <col min="13319" max="13569" width="10.28515625" style="56"/>
    <col min="13570" max="13570" width="6.7109375" style="56" customWidth="1"/>
    <col min="13571" max="13571" width="48.7109375" style="56" customWidth="1"/>
    <col min="13572" max="13572" width="8.7109375" style="56" customWidth="1"/>
    <col min="13573" max="13574" width="10.7109375" style="56" customWidth="1"/>
    <col min="13575" max="13825" width="10.28515625" style="56"/>
    <col min="13826" max="13826" width="6.7109375" style="56" customWidth="1"/>
    <col min="13827" max="13827" width="48.7109375" style="56" customWidth="1"/>
    <col min="13828" max="13828" width="8.7109375" style="56" customWidth="1"/>
    <col min="13829" max="13830" width="10.7109375" style="56" customWidth="1"/>
    <col min="13831" max="14081" width="10.28515625" style="56"/>
    <col min="14082" max="14082" width="6.7109375" style="56" customWidth="1"/>
    <col min="14083" max="14083" width="48.7109375" style="56" customWidth="1"/>
    <col min="14084" max="14084" width="8.7109375" style="56" customWidth="1"/>
    <col min="14085" max="14086" width="10.7109375" style="56" customWidth="1"/>
    <col min="14087" max="14337" width="10.28515625" style="56"/>
    <col min="14338" max="14338" width="6.7109375" style="56" customWidth="1"/>
    <col min="14339" max="14339" width="48.7109375" style="56" customWidth="1"/>
    <col min="14340" max="14340" width="8.7109375" style="56" customWidth="1"/>
    <col min="14341" max="14342" width="10.7109375" style="56" customWidth="1"/>
    <col min="14343" max="14593" width="10.28515625" style="56"/>
    <col min="14594" max="14594" width="6.7109375" style="56" customWidth="1"/>
    <col min="14595" max="14595" width="48.7109375" style="56" customWidth="1"/>
    <col min="14596" max="14596" width="8.7109375" style="56" customWidth="1"/>
    <col min="14597" max="14598" width="10.7109375" style="56" customWidth="1"/>
    <col min="14599" max="14849" width="10.28515625" style="56"/>
    <col min="14850" max="14850" width="6.7109375" style="56" customWidth="1"/>
    <col min="14851" max="14851" width="48.7109375" style="56" customWidth="1"/>
    <col min="14852" max="14852" width="8.7109375" style="56" customWidth="1"/>
    <col min="14853" max="14854" width="10.7109375" style="56" customWidth="1"/>
    <col min="14855" max="15105" width="10.28515625" style="56"/>
    <col min="15106" max="15106" width="6.7109375" style="56" customWidth="1"/>
    <col min="15107" max="15107" width="48.7109375" style="56" customWidth="1"/>
    <col min="15108" max="15108" width="8.7109375" style="56" customWidth="1"/>
    <col min="15109" max="15110" width="10.7109375" style="56" customWidth="1"/>
    <col min="15111" max="15361" width="10.28515625" style="56"/>
    <col min="15362" max="15362" width="6.7109375" style="56" customWidth="1"/>
    <col min="15363" max="15363" width="48.7109375" style="56" customWidth="1"/>
    <col min="15364" max="15364" width="8.7109375" style="56" customWidth="1"/>
    <col min="15365" max="15366" width="10.7109375" style="56" customWidth="1"/>
    <col min="15367" max="15617" width="10.28515625" style="56"/>
    <col min="15618" max="15618" width="6.7109375" style="56" customWidth="1"/>
    <col min="15619" max="15619" width="48.7109375" style="56" customWidth="1"/>
    <col min="15620" max="15620" width="8.7109375" style="56" customWidth="1"/>
    <col min="15621" max="15622" width="10.7109375" style="56" customWidth="1"/>
    <col min="15623" max="15873" width="10.28515625" style="56"/>
    <col min="15874" max="15874" width="6.7109375" style="56" customWidth="1"/>
    <col min="15875" max="15875" width="48.7109375" style="56" customWidth="1"/>
    <col min="15876" max="15876" width="8.7109375" style="56" customWidth="1"/>
    <col min="15877" max="15878" width="10.7109375" style="56" customWidth="1"/>
    <col min="15879" max="16129" width="10.28515625" style="56"/>
    <col min="16130" max="16130" width="6.7109375" style="56" customWidth="1"/>
    <col min="16131" max="16131" width="48.7109375" style="56" customWidth="1"/>
    <col min="16132" max="16132" width="8.7109375" style="56" customWidth="1"/>
    <col min="16133" max="16134" width="10.7109375" style="56" customWidth="1"/>
    <col min="16135" max="16384" width="10.28515625" style="56"/>
  </cols>
  <sheetData>
    <row r="1" spans="1:9" s="60" customFormat="1" ht="15.75">
      <c r="A1" s="164" t="s">
        <v>234</v>
      </c>
      <c r="B1" s="57"/>
      <c r="C1" s="196"/>
      <c r="D1" s="197"/>
      <c r="E1" s="236"/>
      <c r="F1" s="237"/>
      <c r="G1" s="55"/>
    </row>
    <row r="2" spans="1:9">
      <c r="B2" s="61"/>
      <c r="C2" s="61"/>
      <c r="D2" s="198"/>
      <c r="E2" s="238"/>
      <c r="F2" s="239"/>
    </row>
    <row r="3" spans="1:9">
      <c r="B3" s="592" t="s">
        <v>13</v>
      </c>
      <c r="C3" s="592"/>
      <c r="D3" s="592"/>
      <c r="E3" s="592"/>
      <c r="F3" s="592"/>
    </row>
    <row r="4" spans="1:9">
      <c r="B4" s="64"/>
      <c r="C4" s="199"/>
      <c r="D4" s="200"/>
      <c r="E4" s="240"/>
      <c r="F4" s="236"/>
    </row>
    <row r="5" spans="1:9" s="72" customFormat="1">
      <c r="A5" s="67" t="s">
        <v>28</v>
      </c>
      <c r="B5" s="67"/>
      <c r="C5" s="201"/>
      <c r="D5" s="202"/>
      <c r="E5" s="241"/>
      <c r="F5" s="241"/>
      <c r="G5" s="70"/>
      <c r="H5" s="71"/>
    </row>
    <row r="6" spans="1:9" s="77" customFormat="1">
      <c r="A6" s="73"/>
      <c r="B6" s="74" t="s">
        <v>0</v>
      </c>
      <c r="C6" s="203"/>
      <c r="D6" s="204"/>
      <c r="E6" s="242"/>
      <c r="F6" s="243"/>
      <c r="H6" s="78"/>
      <c r="I6" s="79"/>
    </row>
    <row r="7" spans="1:9" s="77" customFormat="1">
      <c r="A7" s="80"/>
      <c r="B7" s="591" t="s">
        <v>56</v>
      </c>
      <c r="C7" s="591"/>
      <c r="D7" s="591"/>
      <c r="E7" s="591"/>
      <c r="F7" s="591"/>
      <c r="H7" s="78"/>
      <c r="I7" s="81"/>
    </row>
    <row r="8" spans="1:9" s="77" customFormat="1">
      <c r="A8" s="82"/>
      <c r="B8" s="83"/>
      <c r="C8" s="205"/>
      <c r="D8" s="206"/>
      <c r="E8" s="244"/>
      <c r="F8" s="245"/>
    </row>
    <row r="9" spans="1:9" s="72" customFormat="1">
      <c r="A9" s="86" t="s">
        <v>29</v>
      </c>
      <c r="B9" s="86"/>
      <c r="C9" s="201"/>
      <c r="D9" s="202"/>
      <c r="E9" s="241"/>
      <c r="F9" s="241"/>
      <c r="G9" s="70"/>
    </row>
    <row r="10" spans="1:9" s="77" customFormat="1">
      <c r="A10" s="73"/>
      <c r="B10" s="74" t="s">
        <v>0</v>
      </c>
      <c r="C10" s="203"/>
      <c r="D10" s="204"/>
      <c r="E10" s="242"/>
      <c r="F10" s="243"/>
    </row>
    <row r="11" spans="1:9" s="77" customFormat="1">
      <c r="A11" s="80"/>
      <c r="B11" s="591" t="s">
        <v>11</v>
      </c>
      <c r="C11" s="591"/>
      <c r="D11" s="591"/>
      <c r="E11" s="591"/>
      <c r="F11" s="591"/>
    </row>
    <row r="12" spans="1:9" s="77" customFormat="1">
      <c r="A12" s="80"/>
      <c r="B12" s="591" t="s">
        <v>8</v>
      </c>
      <c r="C12" s="591"/>
      <c r="D12" s="591"/>
      <c r="E12" s="591"/>
      <c r="F12" s="591"/>
    </row>
    <row r="13" spans="1:9" s="77" customFormat="1">
      <c r="A13" s="80"/>
      <c r="B13" s="590" t="s">
        <v>25</v>
      </c>
      <c r="C13" s="590"/>
      <c r="D13" s="590"/>
      <c r="E13" s="590"/>
      <c r="F13" s="590"/>
    </row>
    <row r="14" spans="1:9" s="77" customFormat="1">
      <c r="A14" s="80"/>
      <c r="B14" s="590" t="s">
        <v>9</v>
      </c>
      <c r="C14" s="590"/>
      <c r="D14" s="590"/>
      <c r="E14" s="590"/>
      <c r="F14" s="590"/>
    </row>
    <row r="15" spans="1:9" s="77" customFormat="1">
      <c r="A15" s="80"/>
      <c r="B15" s="590" t="s">
        <v>26</v>
      </c>
      <c r="C15" s="595"/>
      <c r="D15" s="595"/>
      <c r="E15" s="595"/>
      <c r="F15" s="595"/>
    </row>
    <row r="16" spans="1:9" s="77" customFormat="1">
      <c r="A16" s="80"/>
      <c r="B16" s="590" t="s">
        <v>14</v>
      </c>
      <c r="C16" s="590"/>
      <c r="D16" s="590"/>
      <c r="E16" s="590"/>
      <c r="F16" s="590"/>
    </row>
    <row r="17" spans="1:15" s="77" customFormat="1">
      <c r="A17" s="80"/>
      <c r="B17" s="87"/>
      <c r="C17" s="87"/>
      <c r="D17" s="87"/>
      <c r="E17" s="173"/>
      <c r="F17" s="173"/>
    </row>
    <row r="18" spans="1:15" s="77" customFormat="1">
      <c r="A18" s="80"/>
      <c r="B18" s="590" t="s">
        <v>36</v>
      </c>
      <c r="C18" s="595"/>
      <c r="D18" s="595"/>
      <c r="E18" s="595"/>
      <c r="F18" s="595"/>
    </row>
    <row r="19" spans="1:15" s="77" customFormat="1">
      <c r="A19" s="80"/>
      <c r="B19" s="87" t="s">
        <v>72</v>
      </c>
      <c r="C19" s="89"/>
      <c r="D19" s="89"/>
      <c r="E19" s="174"/>
      <c r="F19" s="174"/>
    </row>
    <row r="20" spans="1:15" s="77" customFormat="1">
      <c r="A20" s="90"/>
      <c r="B20" s="589" t="s">
        <v>37</v>
      </c>
      <c r="C20" s="594"/>
      <c r="D20" s="594"/>
      <c r="E20" s="594"/>
      <c r="F20" s="594"/>
    </row>
    <row r="21" spans="1:15" s="95" customFormat="1">
      <c r="A21" s="91" t="s">
        <v>1</v>
      </c>
      <c r="B21" s="92" t="s">
        <v>2</v>
      </c>
      <c r="C21" s="92" t="s">
        <v>4</v>
      </c>
      <c r="D21" s="207" t="s">
        <v>3</v>
      </c>
      <c r="E21" s="499" t="s">
        <v>5</v>
      </c>
      <c r="F21" s="500" t="s">
        <v>6</v>
      </c>
    </row>
    <row r="22" spans="1:15" s="72" customFormat="1">
      <c r="A22" s="86" t="s">
        <v>30</v>
      </c>
      <c r="B22" s="86"/>
      <c r="C22" s="201"/>
      <c r="D22" s="202"/>
      <c r="E22" s="501"/>
      <c r="F22" s="542"/>
      <c r="G22" s="70"/>
    </row>
    <row r="23" spans="1:15" s="55" customFormat="1" ht="24">
      <c r="A23" s="96">
        <f ca="1">COUNT($A22:A$33)+1</f>
        <v>1</v>
      </c>
      <c r="B23" s="106" t="s">
        <v>57</v>
      </c>
      <c r="C23" s="208" t="s">
        <v>16</v>
      </c>
      <c r="D23" s="209">
        <v>149.5</v>
      </c>
      <c r="E23" s="210"/>
      <c r="F23" s="502">
        <f>D23*E23</f>
        <v>0</v>
      </c>
      <c r="H23" s="56"/>
      <c r="I23" s="56"/>
      <c r="J23" s="56"/>
      <c r="K23" s="56"/>
      <c r="L23" s="56"/>
      <c r="M23" s="56"/>
      <c r="N23" s="56"/>
      <c r="O23" s="56"/>
    </row>
    <row r="24" spans="1:15" s="55" customFormat="1" ht="24">
      <c r="A24" s="96">
        <f ca="1">COUNT($A23:A$33)+1</f>
        <v>2</v>
      </c>
      <c r="B24" s="106" t="s">
        <v>58</v>
      </c>
      <c r="C24" s="208" t="s">
        <v>16</v>
      </c>
      <c r="D24" s="209">
        <v>28.75</v>
      </c>
      <c r="E24" s="210"/>
      <c r="F24" s="502">
        <f>D24*E24</f>
        <v>0</v>
      </c>
      <c r="H24" s="56"/>
      <c r="I24" s="56"/>
      <c r="J24" s="56"/>
      <c r="K24" s="56"/>
      <c r="L24" s="56"/>
      <c r="M24" s="56"/>
      <c r="N24" s="56"/>
      <c r="O24" s="56"/>
    </row>
    <row r="25" spans="1:15" s="55" customFormat="1">
      <c r="A25" s="54"/>
      <c r="B25" s="404"/>
      <c r="C25" s="208"/>
      <c r="D25" s="211"/>
      <c r="E25" s="210"/>
      <c r="F25" s="502"/>
      <c r="H25" s="56"/>
      <c r="I25" s="56"/>
      <c r="J25" s="56"/>
      <c r="K25" s="56"/>
      <c r="L25" s="56"/>
      <c r="M25" s="56"/>
      <c r="N25" s="56"/>
      <c r="O25" s="56"/>
    </row>
    <row r="26" spans="1:15" s="72" customFormat="1">
      <c r="A26" s="101" t="s">
        <v>31</v>
      </c>
      <c r="B26" s="101"/>
      <c r="C26" s="212"/>
      <c r="D26" s="213"/>
      <c r="E26" s="503"/>
      <c r="F26" s="503">
        <f>SUM(F27)</f>
        <v>0</v>
      </c>
      <c r="G26" s="70"/>
    </row>
    <row r="27" spans="1:15" s="55" customFormat="1" ht="24">
      <c r="A27" s="96">
        <f ca="1">COUNT($A26:A$33)+1</f>
        <v>3</v>
      </c>
      <c r="B27" s="505" t="s">
        <v>68</v>
      </c>
      <c r="C27" s="208" t="s">
        <v>17</v>
      </c>
      <c r="D27" s="209">
        <v>115</v>
      </c>
      <c r="E27" s="210"/>
      <c r="F27" s="502">
        <f t="shared" ref="F27:F31" si="0">D27*E27</f>
        <v>0</v>
      </c>
      <c r="H27" s="56"/>
      <c r="I27" s="56"/>
      <c r="J27" s="56"/>
      <c r="K27" s="56"/>
      <c r="L27" s="56"/>
      <c r="M27" s="56"/>
      <c r="N27" s="56"/>
      <c r="O27" s="56"/>
    </row>
    <row r="28" spans="1:15" s="55" customFormat="1">
      <c r="A28" s="54"/>
      <c r="B28" s="105"/>
      <c r="C28" s="208"/>
      <c r="D28" s="211"/>
      <c r="E28" s="210"/>
      <c r="F28" s="502"/>
      <c r="H28" s="56"/>
      <c r="I28" s="56"/>
      <c r="J28" s="56"/>
      <c r="K28" s="56"/>
      <c r="L28" s="56"/>
      <c r="M28" s="56"/>
      <c r="N28" s="56"/>
      <c r="O28" s="56"/>
    </row>
    <row r="29" spans="1:15" s="72" customFormat="1">
      <c r="A29" s="101" t="s">
        <v>32</v>
      </c>
      <c r="B29" s="101"/>
      <c r="C29" s="212"/>
      <c r="D29" s="213"/>
      <c r="E29" s="503"/>
      <c r="F29" s="503">
        <f>SUM(F30:F31)</f>
        <v>0</v>
      </c>
      <c r="G29" s="70"/>
    </row>
    <row r="30" spans="1:15" s="55" customFormat="1" ht="36">
      <c r="A30" s="96">
        <f ca="1">COUNT($A29:A$33)+1</f>
        <v>4</v>
      </c>
      <c r="B30" s="106" t="s">
        <v>78</v>
      </c>
      <c r="C30" s="208" t="s">
        <v>16</v>
      </c>
      <c r="D30" s="209">
        <v>50</v>
      </c>
      <c r="E30" s="209"/>
      <c r="F30" s="502">
        <f t="shared" si="0"/>
        <v>0</v>
      </c>
      <c r="H30" s="56"/>
      <c r="I30" s="56"/>
      <c r="J30" s="56"/>
      <c r="K30" s="56"/>
      <c r="L30" s="56"/>
      <c r="M30" s="56"/>
      <c r="N30" s="56"/>
      <c r="O30" s="56"/>
    </row>
    <row r="31" spans="1:15" s="55" customFormat="1" ht="48">
      <c r="A31" s="96">
        <f ca="1">COUNT($A30:A$33)+1</f>
        <v>5</v>
      </c>
      <c r="B31" s="214" t="s">
        <v>79</v>
      </c>
      <c r="C31" s="208" t="s">
        <v>16</v>
      </c>
      <c r="D31" s="209">
        <v>110</v>
      </c>
      <c r="E31" s="209"/>
      <c r="F31" s="502">
        <f t="shared" si="0"/>
        <v>0</v>
      </c>
      <c r="H31" s="56"/>
      <c r="I31" s="56"/>
      <c r="J31" s="56"/>
      <c r="K31" s="56"/>
      <c r="L31" s="56"/>
      <c r="M31" s="56"/>
      <c r="N31" s="56"/>
      <c r="O31" s="56"/>
    </row>
    <row r="32" spans="1:15" s="55" customFormat="1">
      <c r="A32" s="107"/>
      <c r="B32" s="57"/>
      <c r="C32" s="208"/>
      <c r="D32" s="209"/>
      <c r="E32" s="210"/>
      <c r="F32" s="502"/>
      <c r="H32" s="56"/>
      <c r="I32" s="56"/>
      <c r="J32" s="56"/>
      <c r="K32" s="56"/>
      <c r="L32" s="56"/>
      <c r="M32" s="56"/>
      <c r="N32" s="56"/>
      <c r="O32" s="56"/>
    </row>
    <row r="33" spans="1:15" s="72" customFormat="1">
      <c r="A33" s="101" t="s">
        <v>33</v>
      </c>
      <c r="B33" s="101"/>
      <c r="C33" s="212"/>
      <c r="D33" s="213"/>
      <c r="E33" s="503"/>
      <c r="F33" s="504">
        <f>SUM(F34:F36)</f>
        <v>0</v>
      </c>
      <c r="G33" s="70"/>
    </row>
    <row r="34" spans="1:15" s="55" customFormat="1">
      <c r="A34" s="96" t="s">
        <v>385</v>
      </c>
      <c r="B34" s="160" t="s">
        <v>59</v>
      </c>
      <c r="C34" s="208" t="s">
        <v>16</v>
      </c>
      <c r="D34" s="209">
        <v>73.25</v>
      </c>
      <c r="E34" s="210"/>
      <c r="F34" s="502">
        <f>D34*E34</f>
        <v>0</v>
      </c>
      <c r="H34" s="56"/>
      <c r="I34" s="56"/>
      <c r="J34" s="56"/>
      <c r="K34" s="56"/>
      <c r="L34" s="56"/>
      <c r="M34" s="56"/>
      <c r="N34" s="56"/>
      <c r="O34" s="56"/>
    </row>
    <row r="35" spans="1:15" s="55" customFormat="1">
      <c r="A35" s="96" t="s">
        <v>386</v>
      </c>
      <c r="B35" s="160" t="s">
        <v>60</v>
      </c>
      <c r="C35" s="208" t="s">
        <v>16</v>
      </c>
      <c r="D35" s="209">
        <v>73.25</v>
      </c>
      <c r="E35" s="210"/>
      <c r="F35" s="502">
        <f t="shared" ref="F35:F36" si="1">D35*E35</f>
        <v>0</v>
      </c>
      <c r="I35" s="56"/>
      <c r="J35" s="56"/>
      <c r="K35" s="56"/>
      <c r="L35" s="56"/>
      <c r="M35" s="56"/>
      <c r="N35" s="56"/>
      <c r="O35" s="56"/>
    </row>
    <row r="36" spans="1:15" s="55" customFormat="1" ht="24">
      <c r="A36" s="96" t="s">
        <v>387</v>
      </c>
      <c r="B36" s="160" t="s">
        <v>61</v>
      </c>
      <c r="C36" s="208" t="s">
        <v>16</v>
      </c>
      <c r="D36" s="209">
        <v>73.25</v>
      </c>
      <c r="E36" s="210"/>
      <c r="F36" s="502">
        <f t="shared" si="1"/>
        <v>0</v>
      </c>
      <c r="H36" s="56"/>
      <c r="I36" s="56"/>
      <c r="J36" s="56"/>
      <c r="K36" s="56"/>
      <c r="L36" s="56"/>
      <c r="M36" s="56"/>
      <c r="N36" s="56"/>
      <c r="O36" s="56"/>
    </row>
    <row r="37" spans="1:15" s="115" customFormat="1">
      <c r="A37" s="405"/>
      <c r="B37" s="112" t="s">
        <v>27</v>
      </c>
      <c r="C37" s="215"/>
      <c r="D37" s="216"/>
      <c r="E37" s="506"/>
      <c r="F37" s="507">
        <f>SUM(F34:F36,F30:F31,F27,F23:F24)</f>
        <v>0</v>
      </c>
    </row>
    <row r="38" spans="1:15" s="77" customFormat="1">
      <c r="A38" s="406"/>
      <c r="B38" s="117"/>
      <c r="C38" s="217"/>
      <c r="D38" s="218"/>
      <c r="E38" s="508"/>
      <c r="F38" s="509"/>
    </row>
    <row r="39" spans="1:15" s="77" customFormat="1">
      <c r="A39" s="86" t="s">
        <v>62</v>
      </c>
      <c r="B39" s="407"/>
      <c r="C39" s="219"/>
      <c r="D39" s="220"/>
      <c r="E39" s="510"/>
      <c r="F39" s="510"/>
    </row>
    <row r="40" spans="1:15" s="77" customFormat="1">
      <c r="A40" s="123"/>
      <c r="B40" s="598" t="s">
        <v>35</v>
      </c>
      <c r="C40" s="599"/>
      <c r="D40" s="599"/>
      <c r="E40" s="599"/>
      <c r="F40" s="599"/>
    </row>
    <row r="41" spans="1:15" s="95" customFormat="1">
      <c r="A41" s="124" t="s">
        <v>1</v>
      </c>
      <c r="B41" s="125" t="s">
        <v>2</v>
      </c>
      <c r="C41" s="125" t="s">
        <v>4</v>
      </c>
      <c r="D41" s="221" t="s">
        <v>3</v>
      </c>
      <c r="E41" s="511" t="s">
        <v>5</v>
      </c>
      <c r="F41" s="512" t="s">
        <v>6</v>
      </c>
    </row>
    <row r="42" spans="1:15" s="55" customFormat="1">
      <c r="A42" s="96" t="s">
        <v>388</v>
      </c>
      <c r="B42" s="106" t="s">
        <v>76</v>
      </c>
      <c r="C42" s="208" t="s">
        <v>15</v>
      </c>
      <c r="D42" s="222">
        <v>228</v>
      </c>
      <c r="E42" s="210"/>
      <c r="F42" s="502">
        <f>D42*E42</f>
        <v>0</v>
      </c>
      <c r="H42" s="56"/>
      <c r="I42" s="56"/>
      <c r="J42" s="56"/>
      <c r="K42" s="56"/>
      <c r="L42" s="56"/>
      <c r="M42" s="56"/>
      <c r="N42" s="56"/>
      <c r="O42" s="56"/>
    </row>
    <row r="43" spans="1:15" s="55" customFormat="1" ht="36">
      <c r="A43" s="96" t="s">
        <v>389</v>
      </c>
      <c r="B43" s="106" t="s">
        <v>74</v>
      </c>
      <c r="C43" s="208" t="s">
        <v>10</v>
      </c>
      <c r="D43" s="222">
        <v>9</v>
      </c>
      <c r="E43" s="210"/>
      <c r="F43" s="502">
        <f>D43*E43</f>
        <v>0</v>
      </c>
      <c r="H43" s="56"/>
      <c r="I43" s="56"/>
      <c r="J43" s="56"/>
      <c r="K43" s="56"/>
      <c r="L43" s="56"/>
      <c r="M43" s="56"/>
      <c r="N43" s="56"/>
      <c r="O43" s="56"/>
    </row>
    <row r="44" spans="1:15" s="55" customFormat="1">
      <c r="A44" s="54"/>
      <c r="B44" s="131"/>
      <c r="C44" s="223"/>
      <c r="D44" s="222"/>
      <c r="E44" s="131"/>
      <c r="F44" s="513"/>
      <c r="H44" s="56"/>
      <c r="I44" s="56"/>
      <c r="J44" s="56"/>
      <c r="K44" s="56"/>
      <c r="L44" s="56"/>
      <c r="M44" s="56"/>
      <c r="N44" s="56"/>
      <c r="O44" s="56"/>
    </row>
    <row r="45" spans="1:15" s="55" customFormat="1">
      <c r="A45" s="133"/>
      <c r="B45" s="224" t="s">
        <v>63</v>
      </c>
      <c r="C45" s="225"/>
      <c r="D45" s="226"/>
      <c r="E45" s="514"/>
      <c r="F45" s="515">
        <f>F42+F43</f>
        <v>0</v>
      </c>
      <c r="H45" s="56"/>
      <c r="I45" s="56"/>
      <c r="J45" s="56"/>
      <c r="K45" s="56"/>
      <c r="L45" s="56"/>
      <c r="M45" s="56"/>
      <c r="N45" s="56"/>
      <c r="O45" s="56"/>
    </row>
    <row r="46" spans="1:15" s="55" customFormat="1">
      <c r="A46" s="73"/>
      <c r="B46" s="137"/>
      <c r="C46" s="217"/>
      <c r="D46" s="218"/>
      <c r="E46" s="508"/>
      <c r="F46" s="509"/>
      <c r="H46" s="56"/>
      <c r="I46" s="56"/>
      <c r="J46" s="56"/>
      <c r="K46" s="56"/>
      <c r="L46" s="56"/>
      <c r="M46" s="56"/>
      <c r="N46" s="56"/>
      <c r="O46" s="56"/>
    </row>
    <row r="47" spans="1:15" s="55" customFormat="1">
      <c r="A47" s="86" t="s">
        <v>80</v>
      </c>
      <c r="B47" s="407"/>
      <c r="C47" s="227"/>
      <c r="D47" s="228"/>
      <c r="E47" s="516"/>
      <c r="F47" s="517"/>
      <c r="H47" s="56"/>
      <c r="I47" s="56"/>
      <c r="J47" s="56"/>
      <c r="K47" s="56"/>
      <c r="L47" s="56"/>
      <c r="M47" s="56"/>
      <c r="N47" s="56"/>
      <c r="O47" s="56"/>
    </row>
    <row r="48" spans="1:15" s="55" customFormat="1">
      <c r="A48" s="91" t="s">
        <v>1</v>
      </c>
      <c r="B48" s="92" t="s">
        <v>2</v>
      </c>
      <c r="C48" s="92" t="s">
        <v>4</v>
      </c>
      <c r="D48" s="207" t="s">
        <v>3</v>
      </c>
      <c r="E48" s="499" t="s">
        <v>5</v>
      </c>
      <c r="F48" s="500" t="s">
        <v>6</v>
      </c>
      <c r="H48" s="56"/>
      <c r="I48" s="56"/>
      <c r="J48" s="56"/>
      <c r="K48" s="56"/>
      <c r="L48" s="56"/>
      <c r="M48" s="56"/>
      <c r="N48" s="56"/>
      <c r="O48" s="56"/>
    </row>
    <row r="49" spans="1:15" s="72" customFormat="1">
      <c r="A49" s="86" t="s">
        <v>81</v>
      </c>
      <c r="B49" s="86"/>
      <c r="C49" s="201"/>
      <c r="D49" s="202"/>
      <c r="E49" s="501"/>
      <c r="F49" s="501"/>
      <c r="G49" s="70"/>
    </row>
    <row r="50" spans="1:15" s="72" customFormat="1" ht="84.6" customHeight="1">
      <c r="A50" s="123"/>
      <c r="B50" s="596" t="s">
        <v>351</v>
      </c>
      <c r="C50" s="597"/>
      <c r="D50" s="597"/>
      <c r="E50" s="597"/>
      <c r="F50" s="597"/>
      <c r="G50" s="70"/>
    </row>
    <row r="51" spans="1:15" s="72" customFormat="1">
      <c r="A51" s="123"/>
      <c r="B51" s="123"/>
      <c r="C51" s="229"/>
      <c r="D51" s="230"/>
      <c r="E51" s="518"/>
      <c r="F51" s="518"/>
      <c r="G51" s="70"/>
    </row>
    <row r="52" spans="1:15" s="148" customFormat="1" ht="72">
      <c r="A52" s="96" t="s">
        <v>390</v>
      </c>
      <c r="B52" s="231" t="s">
        <v>427</v>
      </c>
      <c r="C52" s="98"/>
      <c r="D52" s="100"/>
      <c r="E52" s="100"/>
      <c r="F52" s="403"/>
      <c r="H52" s="149"/>
      <c r="I52" s="149"/>
      <c r="J52" s="149"/>
      <c r="K52" s="149"/>
      <c r="L52" s="149"/>
      <c r="M52" s="149"/>
      <c r="N52" s="149"/>
      <c r="O52" s="149"/>
    </row>
    <row r="53" spans="1:15" s="148" customFormat="1">
      <c r="A53" s="96"/>
      <c r="B53" s="147" t="s">
        <v>101</v>
      </c>
      <c r="C53" s="98" t="s">
        <v>15</v>
      </c>
      <c r="D53" s="607">
        <v>88</v>
      </c>
      <c r="E53" s="607"/>
      <c r="F53" s="608">
        <f>D53*E53</f>
        <v>0</v>
      </c>
      <c r="H53" s="149"/>
      <c r="I53" s="149"/>
      <c r="J53" s="149"/>
      <c r="K53" s="149"/>
      <c r="L53" s="149"/>
      <c r="M53" s="149"/>
      <c r="N53" s="149"/>
      <c r="O53" s="149"/>
    </row>
    <row r="54" spans="1:15" s="150" customFormat="1">
      <c r="A54" s="96"/>
      <c r="B54" s="147" t="s">
        <v>82</v>
      </c>
      <c r="C54" s="98" t="s">
        <v>15</v>
      </c>
      <c r="D54" s="607">
        <v>140</v>
      </c>
      <c r="E54" s="607"/>
      <c r="F54" s="608">
        <f t="shared" ref="F54:F102" si="2">D54*E54</f>
        <v>0</v>
      </c>
      <c r="H54" s="151"/>
      <c r="I54" s="151"/>
      <c r="J54" s="151"/>
      <c r="K54" s="151"/>
      <c r="L54" s="151"/>
      <c r="M54" s="151"/>
      <c r="N54" s="151"/>
      <c r="O54" s="151"/>
    </row>
    <row r="55" spans="1:15" s="150" customFormat="1">
      <c r="A55" s="96" t="s">
        <v>391</v>
      </c>
      <c r="B55" s="147" t="s">
        <v>353</v>
      </c>
      <c r="C55" s="98" t="s">
        <v>7</v>
      </c>
      <c r="D55" s="607">
        <v>1</v>
      </c>
      <c r="E55" s="607"/>
      <c r="F55" s="608">
        <f t="shared" si="2"/>
        <v>0</v>
      </c>
      <c r="H55" s="151"/>
      <c r="I55" s="151"/>
      <c r="J55" s="151"/>
      <c r="K55" s="151"/>
      <c r="L55" s="151"/>
      <c r="M55" s="151"/>
      <c r="N55" s="151"/>
      <c r="O55" s="151"/>
    </row>
    <row r="56" spans="1:15" s="150" customFormat="1">
      <c r="A56" s="96" t="s">
        <v>392</v>
      </c>
      <c r="B56" s="147" t="s">
        <v>354</v>
      </c>
      <c r="C56" s="98" t="s">
        <v>7</v>
      </c>
      <c r="D56" s="607">
        <v>1</v>
      </c>
      <c r="E56" s="607"/>
      <c r="F56" s="608">
        <f t="shared" si="2"/>
        <v>0</v>
      </c>
      <c r="H56" s="151"/>
      <c r="I56" s="151"/>
      <c r="J56" s="151"/>
      <c r="K56" s="151"/>
      <c r="L56" s="151"/>
      <c r="M56" s="151"/>
      <c r="N56" s="151"/>
      <c r="O56" s="151"/>
    </row>
    <row r="57" spans="1:15" s="150" customFormat="1">
      <c r="A57" s="96" t="s">
        <v>393</v>
      </c>
      <c r="B57" s="147" t="s">
        <v>355</v>
      </c>
      <c r="C57" s="98" t="s">
        <v>7</v>
      </c>
      <c r="D57" s="607">
        <v>3</v>
      </c>
      <c r="E57" s="607"/>
      <c r="F57" s="608">
        <f t="shared" si="2"/>
        <v>0</v>
      </c>
      <c r="H57" s="151"/>
      <c r="I57" s="151"/>
      <c r="J57" s="151"/>
      <c r="K57" s="151"/>
      <c r="L57" s="151"/>
      <c r="M57" s="151"/>
      <c r="N57" s="151"/>
      <c r="O57" s="151"/>
    </row>
    <row r="58" spans="1:15" s="148" customFormat="1">
      <c r="A58" s="96" t="s">
        <v>394</v>
      </c>
      <c r="B58" s="411" t="s">
        <v>356</v>
      </c>
      <c r="C58" s="98" t="s">
        <v>7</v>
      </c>
      <c r="D58" s="607">
        <v>1</v>
      </c>
      <c r="E58" s="607"/>
      <c r="F58" s="608">
        <f t="shared" si="2"/>
        <v>0</v>
      </c>
      <c r="H58" s="149"/>
      <c r="I58" s="149"/>
      <c r="J58" s="149"/>
      <c r="K58" s="149"/>
      <c r="L58" s="149"/>
      <c r="M58" s="149"/>
      <c r="N58" s="149"/>
      <c r="O58" s="149"/>
    </row>
    <row r="59" spans="1:15" s="148" customFormat="1">
      <c r="A59" s="96" t="s">
        <v>395</v>
      </c>
      <c r="B59" s="411" t="s">
        <v>357</v>
      </c>
      <c r="C59" s="208" t="s">
        <v>7</v>
      </c>
      <c r="D59" s="609">
        <v>2</v>
      </c>
      <c r="E59" s="610"/>
      <c r="F59" s="608">
        <f t="shared" si="2"/>
        <v>0</v>
      </c>
      <c r="H59" s="149"/>
      <c r="I59" s="149"/>
      <c r="J59" s="149"/>
      <c r="K59" s="149"/>
      <c r="L59" s="149"/>
      <c r="M59" s="149"/>
      <c r="N59" s="149"/>
      <c r="O59" s="149"/>
    </row>
    <row r="60" spans="1:15" s="150" customFormat="1">
      <c r="A60" s="96"/>
      <c r="B60" s="520" t="s">
        <v>358</v>
      </c>
      <c r="C60" s="208" t="s">
        <v>7</v>
      </c>
      <c r="D60" s="610">
        <v>4</v>
      </c>
      <c r="E60" s="610"/>
      <c r="F60" s="608">
        <f t="shared" si="2"/>
        <v>0</v>
      </c>
      <c r="H60" s="151"/>
      <c r="I60" s="151"/>
      <c r="J60" s="151"/>
      <c r="K60" s="151"/>
      <c r="L60" s="151"/>
      <c r="M60" s="151"/>
      <c r="N60" s="151"/>
      <c r="O60" s="151"/>
    </row>
    <row r="61" spans="1:15" s="150" customFormat="1">
      <c r="A61" s="96"/>
      <c r="B61" s="231" t="s">
        <v>413</v>
      </c>
      <c r="C61" s="586" t="s">
        <v>7</v>
      </c>
      <c r="D61" s="585">
        <v>2</v>
      </c>
      <c r="E61" s="585"/>
      <c r="F61" s="585">
        <f t="shared" si="2"/>
        <v>0</v>
      </c>
      <c r="H61" s="151"/>
      <c r="I61" s="151"/>
      <c r="J61" s="151"/>
      <c r="K61" s="151"/>
      <c r="L61" s="151"/>
      <c r="M61" s="151"/>
      <c r="N61" s="151"/>
      <c r="O61" s="151"/>
    </row>
    <row r="62" spans="1:15" s="150" customFormat="1">
      <c r="A62" s="96"/>
      <c r="B62" s="231" t="s">
        <v>414</v>
      </c>
      <c r="C62" s="586" t="s">
        <v>7</v>
      </c>
      <c r="D62" s="585">
        <v>2</v>
      </c>
      <c r="E62" s="585"/>
      <c r="F62" s="585">
        <f t="shared" si="2"/>
        <v>0</v>
      </c>
      <c r="H62" s="151"/>
      <c r="I62" s="151"/>
      <c r="J62" s="151"/>
      <c r="K62" s="151"/>
      <c r="L62" s="151"/>
      <c r="M62" s="151"/>
      <c r="N62" s="151"/>
      <c r="O62" s="151"/>
    </row>
    <row r="63" spans="1:15" s="150" customFormat="1">
      <c r="A63" s="96"/>
      <c r="B63" s="231" t="s">
        <v>415</v>
      </c>
      <c r="C63" s="586" t="s">
        <v>7</v>
      </c>
      <c r="D63" s="585">
        <f>(3+7)</f>
        <v>10</v>
      </c>
      <c r="E63" s="585"/>
      <c r="F63" s="585">
        <f t="shared" si="2"/>
        <v>0</v>
      </c>
      <c r="H63" s="151"/>
      <c r="I63" s="151"/>
      <c r="J63" s="151"/>
      <c r="K63" s="151"/>
      <c r="L63" s="151"/>
      <c r="M63" s="151"/>
      <c r="N63" s="151"/>
      <c r="O63" s="151"/>
    </row>
    <row r="64" spans="1:15" s="150" customFormat="1">
      <c r="A64" s="96"/>
      <c r="B64" s="231" t="s">
        <v>416</v>
      </c>
      <c r="C64" s="586" t="s">
        <v>7</v>
      </c>
      <c r="D64" s="585">
        <v>4</v>
      </c>
      <c r="E64" s="585"/>
      <c r="F64" s="585">
        <f t="shared" si="2"/>
        <v>0</v>
      </c>
      <c r="H64" s="151"/>
      <c r="I64" s="151"/>
      <c r="J64" s="151"/>
      <c r="K64" s="151"/>
      <c r="L64" s="151"/>
      <c r="M64" s="151"/>
      <c r="N64" s="151"/>
      <c r="O64" s="151"/>
    </row>
    <row r="65" spans="1:15" s="150" customFormat="1">
      <c r="A65" s="96"/>
      <c r="B65" s="231" t="s">
        <v>417</v>
      </c>
      <c r="C65" s="586" t="s">
        <v>7</v>
      </c>
      <c r="D65" s="585">
        <v>4</v>
      </c>
      <c r="E65" s="585"/>
      <c r="F65" s="585">
        <f t="shared" si="2"/>
        <v>0</v>
      </c>
      <c r="H65" s="151"/>
      <c r="I65" s="151"/>
      <c r="J65" s="151"/>
      <c r="K65" s="151"/>
      <c r="L65" s="151"/>
      <c r="M65" s="151"/>
      <c r="N65" s="151"/>
      <c r="O65" s="151"/>
    </row>
    <row r="66" spans="1:15" s="150" customFormat="1">
      <c r="A66" s="96"/>
      <c r="B66" s="231" t="s">
        <v>418</v>
      </c>
      <c r="C66" s="586" t="s">
        <v>7</v>
      </c>
      <c r="D66" s="585">
        <v>15</v>
      </c>
      <c r="E66" s="585"/>
      <c r="F66" s="585">
        <f t="shared" si="2"/>
        <v>0</v>
      </c>
      <c r="H66" s="151"/>
      <c r="I66" s="151"/>
      <c r="J66" s="151"/>
      <c r="K66" s="151"/>
      <c r="L66" s="151"/>
      <c r="M66" s="151"/>
      <c r="N66" s="151"/>
      <c r="O66" s="151"/>
    </row>
    <row r="67" spans="1:15" s="150" customFormat="1" ht="24">
      <c r="A67" s="96" t="s">
        <v>396</v>
      </c>
      <c r="B67" s="231" t="s">
        <v>83</v>
      </c>
      <c r="C67" s="208" t="s">
        <v>15</v>
      </c>
      <c r="D67" s="610">
        <v>228</v>
      </c>
      <c r="E67" s="610"/>
      <c r="F67" s="608">
        <f t="shared" si="2"/>
        <v>0</v>
      </c>
      <c r="H67" s="151"/>
      <c r="I67" s="151"/>
      <c r="J67" s="151"/>
      <c r="K67" s="151"/>
      <c r="L67" s="151"/>
      <c r="M67" s="151"/>
      <c r="N67" s="151"/>
      <c r="O67" s="151"/>
    </row>
    <row r="68" spans="1:15" s="150" customFormat="1">
      <c r="A68" s="96" t="s">
        <v>408</v>
      </c>
      <c r="B68" s="231" t="s">
        <v>84</v>
      </c>
      <c r="C68" s="208" t="s">
        <v>7</v>
      </c>
      <c r="D68" s="610">
        <v>1</v>
      </c>
      <c r="E68" s="610"/>
      <c r="F68" s="608">
        <f t="shared" si="2"/>
        <v>0</v>
      </c>
      <c r="H68" s="151"/>
      <c r="I68" s="151"/>
      <c r="J68" s="151"/>
      <c r="K68" s="151"/>
      <c r="L68" s="151"/>
      <c r="M68" s="151"/>
      <c r="N68" s="151"/>
      <c r="O68" s="151"/>
    </row>
    <row r="69" spans="1:15" s="150" customFormat="1">
      <c r="A69" s="96" t="s">
        <v>397</v>
      </c>
      <c r="B69" s="231" t="s">
        <v>359</v>
      </c>
      <c r="C69" s="208" t="s">
        <v>7</v>
      </c>
      <c r="D69" s="610">
        <v>1</v>
      </c>
      <c r="E69" s="610"/>
      <c r="F69" s="608">
        <f t="shared" si="2"/>
        <v>0</v>
      </c>
      <c r="H69" s="151"/>
      <c r="I69" s="151"/>
      <c r="J69" s="151"/>
      <c r="K69" s="151"/>
      <c r="L69" s="151"/>
      <c r="M69" s="151"/>
      <c r="N69" s="151"/>
      <c r="O69" s="151"/>
    </row>
    <row r="70" spans="1:15" s="150" customFormat="1">
      <c r="A70" s="96" t="s">
        <v>398</v>
      </c>
      <c r="B70" s="231" t="s">
        <v>105</v>
      </c>
      <c r="C70" s="208" t="s">
        <v>7</v>
      </c>
      <c r="D70" s="610">
        <v>2</v>
      </c>
      <c r="E70" s="610"/>
      <c r="F70" s="608">
        <f t="shared" si="2"/>
        <v>0</v>
      </c>
      <c r="H70" s="151"/>
      <c r="I70" s="151"/>
      <c r="J70" s="151"/>
      <c r="K70" s="151"/>
      <c r="L70" s="151"/>
      <c r="M70" s="151"/>
      <c r="N70" s="151"/>
      <c r="O70" s="151"/>
    </row>
    <row r="71" spans="1:15" s="150" customFormat="1">
      <c r="A71" s="96" t="s">
        <v>399</v>
      </c>
      <c r="B71" s="231" t="s">
        <v>85</v>
      </c>
      <c r="C71" s="233"/>
      <c r="D71" s="610"/>
      <c r="E71" s="610"/>
      <c r="F71" s="608"/>
      <c r="H71" s="151"/>
      <c r="I71" s="151"/>
      <c r="J71" s="151"/>
      <c r="K71" s="151"/>
      <c r="L71" s="151"/>
      <c r="M71" s="151"/>
      <c r="N71" s="151"/>
      <c r="O71" s="151"/>
    </row>
    <row r="72" spans="1:15" s="150" customFormat="1" ht="24">
      <c r="A72" s="96"/>
      <c r="B72" s="231" t="s">
        <v>86</v>
      </c>
      <c r="C72" s="519" t="s">
        <v>7</v>
      </c>
      <c r="D72" s="610">
        <v>3</v>
      </c>
      <c r="E72" s="610"/>
      <c r="F72" s="608">
        <f t="shared" si="2"/>
        <v>0</v>
      </c>
      <c r="H72" s="151"/>
      <c r="I72" s="151"/>
      <c r="J72" s="151"/>
      <c r="K72" s="151"/>
      <c r="L72" s="151"/>
      <c r="M72" s="151"/>
      <c r="N72" s="151"/>
      <c r="O72" s="151"/>
    </row>
    <row r="73" spans="1:15" s="150" customFormat="1">
      <c r="A73" s="96"/>
      <c r="B73" s="231" t="s">
        <v>87</v>
      </c>
      <c r="C73" s="208" t="s">
        <v>7</v>
      </c>
      <c r="D73" s="610">
        <v>3</v>
      </c>
      <c r="E73" s="610"/>
      <c r="F73" s="608">
        <f t="shared" si="2"/>
        <v>0</v>
      </c>
      <c r="H73" s="151"/>
      <c r="I73" s="151"/>
      <c r="J73" s="151"/>
      <c r="K73" s="151"/>
      <c r="L73" s="151"/>
      <c r="M73" s="151"/>
      <c r="N73" s="151"/>
      <c r="O73" s="151"/>
    </row>
    <row r="74" spans="1:15" s="150" customFormat="1">
      <c r="A74" s="96"/>
      <c r="B74" s="231" t="s">
        <v>88</v>
      </c>
      <c r="C74" s="208" t="s">
        <v>7</v>
      </c>
      <c r="D74" s="610">
        <v>3</v>
      </c>
      <c r="E74" s="610"/>
      <c r="F74" s="608">
        <f t="shared" si="2"/>
        <v>0</v>
      </c>
      <c r="H74" s="151"/>
      <c r="I74" s="151"/>
      <c r="J74" s="151"/>
      <c r="K74" s="151"/>
      <c r="L74" s="151"/>
      <c r="M74" s="151"/>
      <c r="N74" s="151"/>
      <c r="O74" s="151"/>
    </row>
    <row r="75" spans="1:15" s="150" customFormat="1" ht="48">
      <c r="A75" s="96"/>
      <c r="B75" s="231" t="s">
        <v>89</v>
      </c>
      <c r="C75" s="208" t="s">
        <v>15</v>
      </c>
      <c r="D75" s="610">
        <v>7</v>
      </c>
      <c r="E75" s="610"/>
      <c r="F75" s="608">
        <f t="shared" si="2"/>
        <v>0</v>
      </c>
      <c r="H75" s="151"/>
      <c r="I75" s="151"/>
      <c r="J75" s="151"/>
      <c r="K75" s="151"/>
      <c r="L75" s="151"/>
      <c r="M75" s="151"/>
      <c r="N75" s="151"/>
      <c r="O75" s="151"/>
    </row>
    <row r="76" spans="1:15" s="150" customFormat="1">
      <c r="A76" s="96"/>
      <c r="B76" s="231" t="s">
        <v>410</v>
      </c>
      <c r="C76" s="231" t="s">
        <v>411</v>
      </c>
      <c r="D76" s="585">
        <v>1</v>
      </c>
      <c r="E76" s="585"/>
      <c r="F76" s="585">
        <f t="shared" si="2"/>
        <v>0</v>
      </c>
      <c r="H76" s="151"/>
      <c r="I76" s="151"/>
      <c r="J76" s="151"/>
      <c r="K76" s="151"/>
      <c r="L76" s="151"/>
      <c r="M76" s="151"/>
      <c r="N76" s="151"/>
      <c r="O76" s="151"/>
    </row>
    <row r="77" spans="1:15" s="150" customFormat="1">
      <c r="A77" s="96"/>
      <c r="B77" s="231" t="s">
        <v>412</v>
      </c>
      <c r="C77" s="231" t="s">
        <v>411</v>
      </c>
      <c r="D77" s="585">
        <v>1</v>
      </c>
      <c r="E77" s="585"/>
      <c r="F77" s="585">
        <f t="shared" ref="F77:F78" si="3">D77*E77</f>
        <v>0</v>
      </c>
      <c r="H77" s="151"/>
      <c r="I77" s="151"/>
      <c r="J77" s="151"/>
      <c r="K77" s="151"/>
      <c r="L77" s="151"/>
      <c r="M77" s="151"/>
      <c r="N77" s="151"/>
      <c r="O77" s="151"/>
    </row>
    <row r="78" spans="1:15" s="150" customFormat="1">
      <c r="A78" s="96"/>
      <c r="B78" s="231" t="s">
        <v>424</v>
      </c>
      <c r="C78" s="231" t="s">
        <v>7</v>
      </c>
      <c r="D78" s="585">
        <f t="shared" ref="D78:D79" si="4">(0+1)</f>
        <v>1</v>
      </c>
      <c r="E78" s="585"/>
      <c r="F78" s="585">
        <f t="shared" si="3"/>
        <v>0</v>
      </c>
      <c r="H78" s="151"/>
      <c r="I78" s="151"/>
      <c r="J78" s="151"/>
      <c r="K78" s="151"/>
      <c r="L78" s="151"/>
      <c r="M78" s="151"/>
      <c r="N78" s="151"/>
      <c r="O78" s="151"/>
    </row>
    <row r="79" spans="1:15" s="150" customFormat="1">
      <c r="A79" s="96"/>
      <c r="B79" s="231" t="s">
        <v>425</v>
      </c>
      <c r="C79" s="231" t="s">
        <v>7</v>
      </c>
      <c r="D79" s="585">
        <f t="shared" si="4"/>
        <v>1</v>
      </c>
      <c r="E79" s="585"/>
      <c r="F79" s="585">
        <f t="shared" ref="F79" si="5">D79*E79</f>
        <v>0</v>
      </c>
      <c r="H79" s="151"/>
      <c r="I79" s="151"/>
      <c r="J79" s="151"/>
      <c r="K79" s="151"/>
      <c r="L79" s="151"/>
      <c r="M79" s="151"/>
      <c r="N79" s="151"/>
      <c r="O79" s="151"/>
    </row>
    <row r="80" spans="1:15" s="150" customFormat="1">
      <c r="A80" s="96">
        <f>COUNT($A$33:A73)+1</f>
        <v>1</v>
      </c>
      <c r="B80" s="231" t="s">
        <v>90</v>
      </c>
      <c r="C80" s="208"/>
      <c r="D80" s="610"/>
      <c r="E80" s="610"/>
      <c r="F80" s="608"/>
      <c r="H80" s="151"/>
      <c r="I80" s="151"/>
      <c r="J80" s="151"/>
      <c r="K80" s="151"/>
      <c r="L80" s="151"/>
      <c r="M80" s="151"/>
      <c r="N80" s="151"/>
      <c r="O80" s="151"/>
    </row>
    <row r="81" spans="1:15" s="150" customFormat="1">
      <c r="A81" s="96"/>
      <c r="B81" s="521" t="s">
        <v>91</v>
      </c>
      <c r="C81" s="233" t="s">
        <v>7</v>
      </c>
      <c r="D81" s="610">
        <v>10</v>
      </c>
      <c r="E81" s="610"/>
      <c r="F81" s="608">
        <f t="shared" si="2"/>
        <v>0</v>
      </c>
      <c r="H81" s="151"/>
      <c r="I81" s="151"/>
      <c r="J81" s="151"/>
      <c r="K81" s="151"/>
      <c r="L81" s="151"/>
      <c r="M81" s="151"/>
      <c r="N81" s="151"/>
      <c r="O81" s="151"/>
    </row>
    <row r="82" spans="1:15" s="150" customFormat="1" ht="60">
      <c r="A82" s="96"/>
      <c r="B82" s="521" t="s">
        <v>360</v>
      </c>
      <c r="C82" s="233" t="s">
        <v>15</v>
      </c>
      <c r="D82" s="610">
        <v>50</v>
      </c>
      <c r="E82" s="610"/>
      <c r="F82" s="608">
        <f t="shared" si="2"/>
        <v>0</v>
      </c>
      <c r="H82" s="151"/>
      <c r="I82" s="151"/>
      <c r="J82" s="151"/>
      <c r="K82" s="151"/>
      <c r="L82" s="151"/>
      <c r="M82" s="151"/>
      <c r="N82" s="151"/>
      <c r="O82" s="151"/>
    </row>
    <row r="83" spans="1:15" s="150" customFormat="1">
      <c r="A83" s="96"/>
      <c r="B83" s="231" t="s">
        <v>92</v>
      </c>
      <c r="C83" s="208"/>
      <c r="D83" s="610"/>
      <c r="E83" s="610"/>
      <c r="F83" s="608"/>
      <c r="H83" s="151"/>
      <c r="I83" s="151"/>
      <c r="J83" s="151"/>
      <c r="K83" s="151"/>
      <c r="L83" s="151"/>
      <c r="M83" s="151"/>
      <c r="N83" s="151"/>
      <c r="O83" s="151"/>
    </row>
    <row r="84" spans="1:15" s="150" customFormat="1">
      <c r="A84" s="96"/>
      <c r="B84" s="231" t="s">
        <v>361</v>
      </c>
      <c r="C84" s="208" t="s">
        <v>7</v>
      </c>
      <c r="D84" s="610">
        <v>3</v>
      </c>
      <c r="E84" s="610"/>
      <c r="F84" s="608">
        <f t="shared" si="2"/>
        <v>0</v>
      </c>
      <c r="H84" s="151"/>
      <c r="I84" s="151"/>
      <c r="J84" s="151"/>
      <c r="K84" s="151"/>
      <c r="L84" s="151"/>
      <c r="M84" s="151"/>
      <c r="N84" s="151"/>
      <c r="O84" s="151"/>
    </row>
    <row r="85" spans="1:15" s="150" customFormat="1">
      <c r="A85" s="96"/>
      <c r="B85" s="231" t="s">
        <v>93</v>
      </c>
      <c r="C85" s="208" t="s">
        <v>7</v>
      </c>
      <c r="D85" s="610">
        <v>7</v>
      </c>
      <c r="E85" s="610"/>
      <c r="F85" s="608">
        <f t="shared" si="2"/>
        <v>0</v>
      </c>
      <c r="H85" s="151"/>
      <c r="I85" s="151"/>
      <c r="J85" s="151"/>
      <c r="K85" s="151"/>
      <c r="L85" s="151"/>
      <c r="M85" s="151"/>
      <c r="N85" s="151"/>
      <c r="O85" s="151"/>
    </row>
    <row r="86" spans="1:15" s="150" customFormat="1">
      <c r="A86" s="96"/>
      <c r="B86" s="231" t="s">
        <v>362</v>
      </c>
      <c r="C86" s="208" t="s">
        <v>7</v>
      </c>
      <c r="D86" s="610">
        <v>10</v>
      </c>
      <c r="E86" s="610"/>
      <c r="F86" s="608">
        <f t="shared" si="2"/>
        <v>0</v>
      </c>
      <c r="H86" s="151"/>
      <c r="I86" s="151"/>
      <c r="J86" s="151"/>
      <c r="K86" s="151"/>
      <c r="L86" s="151"/>
      <c r="M86" s="151"/>
      <c r="N86" s="151"/>
      <c r="O86" s="151"/>
    </row>
    <row r="87" spans="1:15" s="150" customFormat="1">
      <c r="A87" s="96"/>
      <c r="B87" s="231" t="s">
        <v>94</v>
      </c>
      <c r="C87" s="208" t="s">
        <v>7</v>
      </c>
      <c r="D87" s="610">
        <v>10</v>
      </c>
      <c r="E87" s="610"/>
      <c r="F87" s="608">
        <f t="shared" si="2"/>
        <v>0</v>
      </c>
      <c r="H87" s="151"/>
      <c r="I87" s="151"/>
      <c r="J87" s="151"/>
      <c r="K87" s="151"/>
      <c r="L87" s="151"/>
      <c r="M87" s="151"/>
      <c r="N87" s="151"/>
      <c r="O87" s="151"/>
    </row>
    <row r="88" spans="1:15" s="150" customFormat="1">
      <c r="A88" s="96"/>
      <c r="B88" s="522" t="s">
        <v>95</v>
      </c>
      <c r="C88" s="98" t="s">
        <v>7</v>
      </c>
      <c r="D88" s="607">
        <v>10</v>
      </c>
      <c r="E88" s="607"/>
      <c r="F88" s="608">
        <f t="shared" si="2"/>
        <v>0</v>
      </c>
      <c r="H88" s="151"/>
      <c r="I88" s="151"/>
      <c r="J88" s="151"/>
      <c r="K88" s="151"/>
      <c r="L88" s="151"/>
      <c r="M88" s="151"/>
      <c r="N88" s="151"/>
      <c r="O88" s="151"/>
    </row>
    <row r="89" spans="1:15" s="150" customFormat="1" ht="24">
      <c r="A89" s="96">
        <f>COUNT($A$33:A88)+1</f>
        <v>2</v>
      </c>
      <c r="B89" s="232" t="s">
        <v>64</v>
      </c>
      <c r="C89" s="208" t="s">
        <v>15</v>
      </c>
      <c r="D89" s="610">
        <v>30</v>
      </c>
      <c r="E89" s="610"/>
      <c r="F89" s="608">
        <f t="shared" si="2"/>
        <v>0</v>
      </c>
      <c r="G89" s="153"/>
      <c r="H89" s="151"/>
      <c r="I89" s="151"/>
      <c r="J89" s="151"/>
      <c r="K89" s="151"/>
      <c r="L89" s="151"/>
      <c r="M89" s="151"/>
      <c r="N89" s="151"/>
      <c r="O89" s="151"/>
    </row>
    <row r="90" spans="1:15" s="154" customFormat="1" ht="24">
      <c r="A90" s="96">
        <f>COUNT($A$33:A89)+1</f>
        <v>3</v>
      </c>
      <c r="B90" s="106" t="s">
        <v>363</v>
      </c>
      <c r="C90" s="75" t="s">
        <v>15</v>
      </c>
      <c r="D90" s="607">
        <v>36</v>
      </c>
      <c r="E90" s="607"/>
      <c r="F90" s="608">
        <f t="shared" si="2"/>
        <v>0</v>
      </c>
      <c r="H90" s="155"/>
      <c r="I90" s="155"/>
      <c r="J90" s="155"/>
      <c r="K90" s="155"/>
      <c r="L90" s="155"/>
      <c r="M90" s="155"/>
      <c r="N90" s="155"/>
      <c r="O90" s="155"/>
    </row>
    <row r="91" spans="1:15" s="154" customFormat="1" ht="24">
      <c r="A91" s="96">
        <f>COUNT($A$33:A90)+1</f>
        <v>4</v>
      </c>
      <c r="B91" s="231" t="s">
        <v>364</v>
      </c>
      <c r="C91" s="208" t="s">
        <v>15</v>
      </c>
      <c r="D91" s="610">
        <v>6</v>
      </c>
      <c r="E91" s="610"/>
      <c r="F91" s="608">
        <f t="shared" si="2"/>
        <v>0</v>
      </c>
      <c r="H91" s="155"/>
      <c r="I91" s="155"/>
      <c r="J91" s="155"/>
      <c r="K91" s="155"/>
      <c r="L91" s="155"/>
      <c r="M91" s="155"/>
      <c r="N91" s="155"/>
      <c r="O91" s="155"/>
    </row>
    <row r="92" spans="1:15" s="154" customFormat="1" ht="24">
      <c r="A92" s="96">
        <f>COUNT($A$33:A91)+1</f>
        <v>5</v>
      </c>
      <c r="B92" s="521" t="s">
        <v>65</v>
      </c>
      <c r="C92" s="208" t="s">
        <v>16</v>
      </c>
      <c r="D92" s="610">
        <v>1</v>
      </c>
      <c r="E92" s="610"/>
      <c r="F92" s="608">
        <f t="shared" si="2"/>
        <v>0</v>
      </c>
      <c r="H92" s="155"/>
      <c r="I92" s="155"/>
      <c r="J92" s="155"/>
      <c r="K92" s="155"/>
      <c r="L92" s="155"/>
      <c r="M92" s="155"/>
      <c r="N92" s="155"/>
      <c r="O92" s="155"/>
    </row>
    <row r="93" spans="1:15" s="154" customFormat="1">
      <c r="A93" s="96">
        <f>COUNT($A$33:A92)+1</f>
        <v>6</v>
      </c>
      <c r="B93" s="231" t="s">
        <v>103</v>
      </c>
      <c r="C93" s="208" t="s">
        <v>10</v>
      </c>
      <c r="D93" s="610">
        <v>1</v>
      </c>
      <c r="E93" s="610"/>
      <c r="F93" s="608">
        <f t="shared" si="2"/>
        <v>0</v>
      </c>
      <c r="H93" s="155"/>
      <c r="I93" s="155"/>
      <c r="J93" s="155"/>
      <c r="K93" s="155"/>
      <c r="L93" s="155"/>
      <c r="M93" s="155"/>
      <c r="N93" s="155"/>
      <c r="O93" s="155"/>
    </row>
    <row r="94" spans="1:15" s="154" customFormat="1" ht="72">
      <c r="A94" s="96">
        <f>COUNT($A$33:A93)+1</f>
        <v>7</v>
      </c>
      <c r="B94" s="232" t="s">
        <v>365</v>
      </c>
      <c r="C94" s="208" t="s">
        <v>10</v>
      </c>
      <c r="D94" s="610">
        <v>1</v>
      </c>
      <c r="E94" s="610"/>
      <c r="F94" s="608">
        <f t="shared" si="2"/>
        <v>0</v>
      </c>
      <c r="H94" s="155"/>
      <c r="I94" s="155"/>
      <c r="J94" s="155"/>
      <c r="K94" s="155"/>
      <c r="L94" s="155"/>
      <c r="M94" s="155"/>
      <c r="N94" s="155"/>
      <c r="O94" s="155"/>
    </row>
    <row r="95" spans="1:15" s="154" customFormat="1" ht="60">
      <c r="A95" s="523">
        <f>COUNT($A$33:A94)+1</f>
        <v>8</v>
      </c>
      <c r="B95" s="524" t="s">
        <v>420</v>
      </c>
      <c r="C95" s="208" t="s">
        <v>10</v>
      </c>
      <c r="D95" s="611">
        <v>1</v>
      </c>
      <c r="E95" s="610"/>
      <c r="F95" s="608">
        <f t="shared" si="2"/>
        <v>0</v>
      </c>
      <c r="H95" s="155"/>
      <c r="I95" s="155"/>
      <c r="J95" s="155"/>
      <c r="K95" s="155"/>
      <c r="L95" s="155"/>
      <c r="M95" s="155"/>
      <c r="N95" s="155"/>
      <c r="O95" s="155"/>
    </row>
    <row r="96" spans="1:15" s="154" customFormat="1" ht="84">
      <c r="A96" s="523">
        <f>COUNT($A$33:A95)+1</f>
        <v>9</v>
      </c>
      <c r="B96" s="106" t="s">
        <v>366</v>
      </c>
      <c r="C96" s="208" t="s">
        <v>10</v>
      </c>
      <c r="D96" s="610">
        <v>1</v>
      </c>
      <c r="E96" s="610"/>
      <c r="F96" s="608">
        <f t="shared" si="2"/>
        <v>0</v>
      </c>
      <c r="H96" s="155"/>
      <c r="I96" s="155"/>
      <c r="J96" s="155"/>
      <c r="K96" s="155"/>
      <c r="L96" s="155"/>
      <c r="M96" s="155"/>
      <c r="N96" s="155"/>
      <c r="O96" s="155"/>
    </row>
    <row r="97" spans="1:15" s="154" customFormat="1" ht="24">
      <c r="A97" s="523">
        <f>COUNT($A$33:A96)+1</f>
        <v>10</v>
      </c>
      <c r="B97" s="520" t="s">
        <v>367</v>
      </c>
      <c r="C97" s="208" t="s">
        <v>10</v>
      </c>
      <c r="D97" s="610">
        <v>3</v>
      </c>
      <c r="E97" s="610"/>
      <c r="F97" s="608">
        <f t="shared" si="2"/>
        <v>0</v>
      </c>
      <c r="H97" s="155"/>
      <c r="I97" s="155"/>
      <c r="J97" s="155"/>
      <c r="K97" s="155"/>
      <c r="L97" s="155"/>
      <c r="M97" s="155"/>
      <c r="N97" s="155"/>
      <c r="O97" s="155"/>
    </row>
    <row r="98" spans="1:15" s="154" customFormat="1" ht="24">
      <c r="A98" s="523">
        <f>COUNT($A$33:A97)+1</f>
        <v>11</v>
      </c>
      <c r="B98" s="520" t="s">
        <v>368</v>
      </c>
      <c r="C98" s="208" t="s">
        <v>10</v>
      </c>
      <c r="D98" s="610">
        <v>1</v>
      </c>
      <c r="E98" s="610"/>
      <c r="F98" s="608">
        <f t="shared" si="2"/>
        <v>0</v>
      </c>
      <c r="H98" s="155"/>
      <c r="I98" s="155"/>
      <c r="J98" s="155"/>
      <c r="K98" s="155"/>
      <c r="L98" s="155"/>
      <c r="M98" s="155"/>
      <c r="N98" s="155"/>
      <c r="O98" s="155"/>
    </row>
    <row r="99" spans="1:15" s="154" customFormat="1">
      <c r="A99" s="523">
        <f>COUNT($A$33:A98)+1</f>
        <v>12</v>
      </c>
      <c r="B99" s="520" t="s">
        <v>345</v>
      </c>
      <c r="C99" s="208" t="s">
        <v>10</v>
      </c>
      <c r="D99" s="610">
        <v>1</v>
      </c>
      <c r="E99" s="610"/>
      <c r="F99" s="608">
        <f t="shared" si="2"/>
        <v>0</v>
      </c>
      <c r="H99" s="155"/>
      <c r="I99" s="155"/>
      <c r="J99" s="155"/>
      <c r="K99" s="155"/>
      <c r="L99" s="155"/>
      <c r="M99" s="155"/>
      <c r="N99" s="155"/>
      <c r="O99" s="155"/>
    </row>
    <row r="100" spans="1:15" s="154" customFormat="1" ht="48">
      <c r="A100" s="523">
        <f>COUNT($A$33:A99)+1</f>
        <v>13</v>
      </c>
      <c r="B100" s="520" t="s">
        <v>369</v>
      </c>
      <c r="C100" s="208" t="s">
        <v>7</v>
      </c>
      <c r="D100" s="610">
        <v>1</v>
      </c>
      <c r="E100" s="610"/>
      <c r="F100" s="608">
        <f t="shared" si="2"/>
        <v>0</v>
      </c>
      <c r="H100" s="155"/>
      <c r="I100" s="155"/>
      <c r="J100" s="155"/>
      <c r="K100" s="155"/>
      <c r="L100" s="155"/>
      <c r="M100" s="155"/>
      <c r="N100" s="155"/>
      <c r="O100" s="155"/>
    </row>
    <row r="101" spans="1:15" s="154" customFormat="1" ht="24">
      <c r="A101" s="523">
        <f>COUNT($A$33:A100)+1</f>
        <v>14</v>
      </c>
      <c r="B101" s="520" t="s">
        <v>96</v>
      </c>
      <c r="C101" s="208" t="s">
        <v>10</v>
      </c>
      <c r="D101" s="610">
        <v>1</v>
      </c>
      <c r="E101" s="610"/>
      <c r="F101" s="608">
        <f t="shared" si="2"/>
        <v>0</v>
      </c>
      <c r="H101" s="155"/>
      <c r="I101" s="155"/>
      <c r="J101" s="155"/>
      <c r="K101" s="155"/>
      <c r="L101" s="155"/>
      <c r="M101" s="155"/>
      <c r="N101" s="155"/>
      <c r="O101" s="155"/>
    </row>
    <row r="102" spans="1:15" s="154" customFormat="1">
      <c r="A102" s="96">
        <f>COUNT($A$33:A101)+1</f>
        <v>15</v>
      </c>
      <c r="B102" s="411" t="s">
        <v>97</v>
      </c>
      <c r="C102" s="208" t="s">
        <v>10</v>
      </c>
      <c r="D102" s="610">
        <v>1</v>
      </c>
      <c r="E102" s="610"/>
      <c r="F102" s="608">
        <f t="shared" si="2"/>
        <v>0</v>
      </c>
      <c r="H102" s="155"/>
      <c r="I102" s="155"/>
      <c r="J102" s="155"/>
      <c r="K102" s="155"/>
      <c r="L102" s="155"/>
      <c r="M102" s="155"/>
      <c r="N102" s="155"/>
      <c r="O102" s="155"/>
    </row>
    <row r="103" spans="1:15" s="55" customFormat="1">
      <c r="A103" s="96">
        <f>COUNT($A$33:A100)+1</f>
        <v>14</v>
      </c>
      <c r="B103" s="157" t="s">
        <v>98</v>
      </c>
      <c r="C103" s="208" t="s">
        <v>23</v>
      </c>
      <c r="D103" s="610">
        <v>5</v>
      </c>
      <c r="E103" s="610"/>
      <c r="F103" s="608">
        <f>(SUM(F53:F102)*D103%)</f>
        <v>0</v>
      </c>
      <c r="H103" s="56"/>
      <c r="I103" s="56"/>
      <c r="J103" s="56"/>
      <c r="K103" s="56"/>
      <c r="L103" s="56"/>
      <c r="M103" s="56"/>
      <c r="N103" s="56"/>
      <c r="O103" s="56"/>
    </row>
    <row r="104" spans="1:15" s="55" customFormat="1">
      <c r="A104" s="96">
        <f>COUNT($A$33:A102)+1</f>
        <v>16</v>
      </c>
      <c r="B104" s="157" t="s">
        <v>370</v>
      </c>
      <c r="C104" s="208" t="s">
        <v>23</v>
      </c>
      <c r="D104" s="610">
        <v>5</v>
      </c>
      <c r="E104" s="610"/>
      <c r="F104" s="608">
        <f>(SUM(F53:F102)*D104%)</f>
        <v>0</v>
      </c>
      <c r="H104" s="56"/>
      <c r="I104" s="56"/>
      <c r="J104" s="56"/>
      <c r="K104" s="56"/>
      <c r="L104" s="56"/>
      <c r="M104" s="56"/>
      <c r="N104" s="56"/>
      <c r="O104" s="56"/>
    </row>
    <row r="105" spans="1:15" s="55" customFormat="1" ht="60">
      <c r="A105" s="96">
        <f>COUNT($A$33:A103)+1</f>
        <v>17</v>
      </c>
      <c r="B105" s="157" t="s">
        <v>99</v>
      </c>
      <c r="C105" s="208"/>
      <c r="D105" s="610"/>
      <c r="E105" s="610"/>
      <c r="F105" s="608"/>
      <c r="H105" s="56"/>
      <c r="I105" s="56"/>
      <c r="J105" s="56"/>
      <c r="K105" s="56"/>
      <c r="L105" s="56"/>
      <c r="M105" s="56"/>
      <c r="N105" s="56"/>
      <c r="O105" s="56"/>
    </row>
    <row r="106" spans="1:15" s="55" customFormat="1">
      <c r="A106" s="96"/>
      <c r="B106" s="603"/>
      <c r="C106" s="604"/>
      <c r="D106" s="612"/>
      <c r="E106" s="612"/>
      <c r="F106" s="613"/>
      <c r="H106" s="56"/>
      <c r="I106" s="56"/>
      <c r="J106" s="56"/>
      <c r="K106" s="56"/>
      <c r="L106" s="56"/>
      <c r="M106" s="56"/>
      <c r="N106" s="56"/>
      <c r="O106" s="56"/>
    </row>
    <row r="107" spans="1:15" s="55" customFormat="1">
      <c r="A107" s="96"/>
      <c r="B107" s="605" t="s">
        <v>409</v>
      </c>
      <c r="C107" s="604" t="s">
        <v>23</v>
      </c>
      <c r="D107" s="612">
        <v>5</v>
      </c>
      <c r="E107" s="612"/>
      <c r="F107" s="613">
        <f>(SUM(F52:F102)*D107%)</f>
        <v>0</v>
      </c>
      <c r="H107" s="56"/>
      <c r="I107" s="56"/>
      <c r="J107" s="56"/>
      <c r="K107" s="56"/>
      <c r="L107" s="56"/>
      <c r="M107" s="56"/>
      <c r="N107" s="56"/>
      <c r="O107" s="56"/>
    </row>
    <row r="108" spans="1:15" s="55" customFormat="1">
      <c r="A108" s="96"/>
      <c r="B108" s="606" t="s">
        <v>100</v>
      </c>
      <c r="C108" s="604" t="s">
        <v>23</v>
      </c>
      <c r="D108" s="612">
        <v>5</v>
      </c>
      <c r="E108" s="612"/>
      <c r="F108" s="613">
        <f>(SUM(F52:F102)*D108%)</f>
        <v>0</v>
      </c>
      <c r="H108" s="56"/>
      <c r="I108" s="56"/>
      <c r="J108" s="56"/>
      <c r="K108" s="56"/>
      <c r="L108" s="56"/>
      <c r="M108" s="56"/>
      <c r="N108" s="56"/>
      <c r="O108" s="56"/>
    </row>
    <row r="109" spans="1:15" s="55" customFormat="1">
      <c r="A109" s="96"/>
      <c r="B109" s="606" t="s">
        <v>101</v>
      </c>
      <c r="C109" s="604" t="s">
        <v>23</v>
      </c>
      <c r="D109" s="612">
        <v>5</v>
      </c>
      <c r="E109" s="612"/>
      <c r="F109" s="613">
        <f>(SUM(F52:F102)*D109%)</f>
        <v>0</v>
      </c>
      <c r="H109" s="56"/>
      <c r="I109" s="56"/>
      <c r="J109" s="56"/>
      <c r="K109" s="56"/>
      <c r="L109" s="56"/>
      <c r="M109" s="56"/>
      <c r="N109" s="56"/>
      <c r="O109" s="56"/>
    </row>
    <row r="110" spans="1:15" s="55" customFormat="1">
      <c r="A110" s="96">
        <f>COUNT($A$33:A104)+1</f>
        <v>18</v>
      </c>
      <c r="B110" s="157" t="s">
        <v>24</v>
      </c>
      <c r="C110" s="208" t="s">
        <v>23</v>
      </c>
      <c r="D110" s="610">
        <v>5</v>
      </c>
      <c r="E110" s="610"/>
      <c r="F110" s="608">
        <f>(SUM(F52:F102)*D110%)</f>
        <v>0</v>
      </c>
      <c r="H110" s="56"/>
      <c r="I110" s="56"/>
      <c r="J110" s="56"/>
      <c r="K110" s="56"/>
      <c r="L110" s="56"/>
      <c r="M110" s="56"/>
      <c r="N110" s="56"/>
      <c r="O110" s="56"/>
    </row>
    <row r="111" spans="1:15" s="55" customFormat="1">
      <c r="A111" s="133"/>
      <c r="B111" s="158" t="s">
        <v>102</v>
      </c>
      <c r="C111" s="225"/>
      <c r="D111" s="614"/>
      <c r="E111" s="615"/>
      <c r="F111" s="616">
        <f>SUM(F52:F110)</f>
        <v>0</v>
      </c>
      <c r="H111" s="56"/>
      <c r="I111" s="56"/>
      <c r="J111" s="56"/>
      <c r="K111" s="56"/>
      <c r="L111" s="56"/>
      <c r="M111" s="56"/>
      <c r="N111" s="56"/>
      <c r="O111" s="56"/>
    </row>
    <row r="112" spans="1:15" s="55" customFormat="1">
      <c r="A112" s="96"/>
      <c r="B112" s="157"/>
      <c r="C112" s="208"/>
      <c r="D112" s="210"/>
      <c r="E112" s="210"/>
      <c r="F112" s="502"/>
      <c r="H112" s="56"/>
      <c r="I112" s="56"/>
      <c r="J112" s="56"/>
      <c r="K112" s="56"/>
      <c r="L112" s="56"/>
      <c r="M112" s="56"/>
      <c r="N112" s="56"/>
      <c r="O112" s="56"/>
    </row>
    <row r="113" spans="1:15" s="55" customFormat="1">
      <c r="A113" s="54"/>
      <c r="B113" s="57"/>
      <c r="C113" s="196"/>
      <c r="D113" s="234"/>
      <c r="E113" s="526"/>
      <c r="F113" s="513"/>
      <c r="H113" s="56"/>
      <c r="I113" s="56"/>
      <c r="J113" s="56"/>
      <c r="K113" s="56"/>
      <c r="L113" s="56"/>
      <c r="M113" s="56"/>
      <c r="N113" s="56"/>
      <c r="O113" s="56"/>
    </row>
    <row r="114" spans="1:15">
      <c r="A114" s="527"/>
      <c r="B114" s="525"/>
      <c r="C114" s="528"/>
      <c r="D114" s="529"/>
      <c r="E114" s="530"/>
      <c r="F114" s="530"/>
      <c r="H114" s="55"/>
    </row>
    <row r="115" spans="1:15">
      <c r="A115" s="531"/>
      <c r="B115" s="532"/>
      <c r="E115" s="513"/>
      <c r="F115" s="513"/>
      <c r="H115" s="55"/>
    </row>
    <row r="116" spans="1:15">
      <c r="A116" s="408"/>
      <c r="B116" s="533"/>
      <c r="C116" s="534"/>
      <c r="D116" s="535"/>
      <c r="E116" s="536"/>
      <c r="F116" s="537"/>
      <c r="H116" s="55"/>
    </row>
    <row r="117" spans="1:15">
      <c r="A117" s="408"/>
      <c r="B117" s="533"/>
      <c r="C117" s="534"/>
      <c r="D117" s="535"/>
      <c r="E117" s="536"/>
      <c r="F117" s="537"/>
      <c r="H117" s="55"/>
    </row>
    <row r="118" spans="1:15">
      <c r="A118" s="408"/>
      <c r="B118" s="533"/>
      <c r="C118" s="534"/>
      <c r="D118" s="535"/>
      <c r="E118" s="536"/>
      <c r="F118" s="537"/>
      <c r="H118" s="55"/>
    </row>
    <row r="119" spans="1:15">
      <c r="A119" s="408"/>
      <c r="B119" s="533"/>
      <c r="C119" s="534"/>
      <c r="D119" s="535"/>
      <c r="E119" s="536"/>
      <c r="F119" s="537"/>
      <c r="H119" s="55"/>
    </row>
    <row r="120" spans="1:15">
      <c r="A120" s="408"/>
      <c r="B120" s="532"/>
      <c r="C120" s="538"/>
      <c r="E120" s="539"/>
      <c r="F120" s="539"/>
      <c r="H120" s="55"/>
    </row>
    <row r="121" spans="1:15">
      <c r="A121" s="408"/>
      <c r="B121" s="532"/>
      <c r="C121" s="534"/>
      <c r="D121" s="540"/>
      <c r="E121" s="537"/>
      <c r="F121" s="537"/>
      <c r="H121" s="55"/>
    </row>
    <row r="122" spans="1:15">
      <c r="H122" s="55"/>
    </row>
    <row r="123" spans="1:15">
      <c r="H123" s="55"/>
    </row>
    <row r="127" spans="1:15" s="60" customFormat="1">
      <c r="A127" s="54"/>
      <c r="B127" s="57"/>
      <c r="C127" s="196"/>
      <c r="D127" s="234"/>
      <c r="E127" s="237"/>
      <c r="F127" s="237"/>
      <c r="G127" s="55"/>
      <c r="I127" s="56"/>
      <c r="J127" s="56"/>
      <c r="K127" s="56"/>
      <c r="L127" s="56"/>
      <c r="M127" s="56"/>
      <c r="N127" s="56"/>
      <c r="O127" s="56"/>
    </row>
    <row r="129" spans="1:15">
      <c r="I129" s="60"/>
      <c r="M129" s="60"/>
      <c r="N129" s="60"/>
      <c r="O129" s="60"/>
    </row>
    <row r="131" spans="1:15">
      <c r="J131" s="60"/>
      <c r="K131" s="60"/>
      <c r="L131" s="60"/>
    </row>
    <row r="137" spans="1:15" s="60" customFormat="1">
      <c r="A137" s="54"/>
      <c r="B137" s="57"/>
      <c r="C137" s="196"/>
      <c r="D137" s="234"/>
      <c r="E137" s="237"/>
      <c r="F137" s="237"/>
      <c r="G137" s="55"/>
      <c r="I137" s="56"/>
      <c r="J137" s="56"/>
      <c r="K137" s="56"/>
      <c r="L137" s="56"/>
      <c r="M137" s="56"/>
      <c r="N137" s="56"/>
      <c r="O137" s="56"/>
    </row>
    <row r="139" spans="1:15">
      <c r="I139" s="60"/>
      <c r="M139" s="60"/>
      <c r="N139" s="60"/>
      <c r="O139" s="60"/>
    </row>
    <row r="140" spans="1:15" s="60" customFormat="1">
      <c r="A140" s="54"/>
      <c r="B140" s="57"/>
      <c r="C140" s="196"/>
      <c r="D140" s="234"/>
      <c r="E140" s="237"/>
      <c r="F140" s="237"/>
      <c r="G140" s="55"/>
      <c r="I140" s="56"/>
      <c r="J140" s="56"/>
      <c r="K140" s="56"/>
      <c r="L140" s="56"/>
      <c r="M140" s="56"/>
      <c r="N140" s="56"/>
      <c r="O140" s="56"/>
    </row>
    <row r="141" spans="1:15">
      <c r="J141" s="60"/>
      <c r="K141" s="60"/>
      <c r="L141" s="60"/>
    </row>
    <row r="142" spans="1:15">
      <c r="I142" s="60"/>
      <c r="M142" s="60"/>
      <c r="N142" s="60"/>
      <c r="O142" s="60"/>
    </row>
    <row r="144" spans="1:15">
      <c r="J144" s="60"/>
      <c r="K144" s="60"/>
      <c r="L144" s="60"/>
    </row>
    <row r="163" spans="7:7">
      <c r="G163" s="163"/>
    </row>
    <row r="166" spans="7:7">
      <c r="G166" s="163"/>
    </row>
  </sheetData>
  <mergeCells count="12">
    <mergeCell ref="B14:F14"/>
    <mergeCell ref="B16:F16"/>
    <mergeCell ref="B50:F50"/>
    <mergeCell ref="B15:F15"/>
    <mergeCell ref="B18:F18"/>
    <mergeCell ref="B20:F20"/>
    <mergeCell ref="B40:F40"/>
    <mergeCell ref="B12:F12"/>
    <mergeCell ref="B3:F3"/>
    <mergeCell ref="B7:F7"/>
    <mergeCell ref="B11:F11"/>
    <mergeCell ref="B13:F13"/>
  </mergeCells>
  <pageMargins left="0.98425196850393704" right="0.59055118110236227" top="0.59055118110236227" bottom="0.78740157480314965" header="0.51181102362204722" footer="0.51181102362204722"/>
  <pageSetup paperSize="9" scale="85" orientation="portrait" r:id="rId1"/>
  <headerFooter alignWithMargins="0">
    <oddFooter>&amp;L2161-2/2: Projektantski popis del&amp;R&amp;P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7</vt:i4>
      </vt:variant>
    </vt:vector>
  </HeadingPairs>
  <TitlesOfParts>
    <vt:vector size="17" baseType="lpstr">
      <vt:lpstr>REKAPITULACIJA</vt:lpstr>
      <vt:lpstr>SPLOŠNI POGOJI</vt:lpstr>
      <vt:lpstr>CESTA JP 512983</vt:lpstr>
      <vt:lpstr>CESTA JP 512982</vt:lpstr>
      <vt:lpstr>CESTNA RAZSVETLJAVA JP 512983 </vt:lpstr>
      <vt:lpstr>CESTNA RAZSVETLJAVA JP 512982</vt:lpstr>
      <vt:lpstr>METEORNA KANALIZACIJA-FAZA 2</vt:lpstr>
      <vt:lpstr>METEORNA KANALIZACIJA-FAZA 4</vt:lpstr>
      <vt:lpstr>VODOVOD-FAZA 2</vt:lpstr>
      <vt:lpstr>VODOVOD-FAZA 4</vt:lpstr>
      <vt:lpstr>'CESTA JP 512982'!Področje_tiskanja</vt:lpstr>
      <vt:lpstr>'CESTA JP 512983'!Področje_tiskanja</vt:lpstr>
      <vt:lpstr>'METEORNA KANALIZACIJA-FAZA 2'!Področje_tiskanja</vt:lpstr>
      <vt:lpstr>'METEORNA KANALIZACIJA-FAZA 4'!Področje_tiskanja</vt:lpstr>
      <vt:lpstr>REKAPITULACIJA!Področje_tiskanja</vt:lpstr>
      <vt:lpstr>'VODOVOD-FAZA 2'!Področje_tiskanja</vt:lpstr>
      <vt:lpstr>'VODOVOD-FAZA 4'!Področje_tiskanja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Joži Lužnik</cp:lastModifiedBy>
  <cp:lastPrinted>2019-07-24T14:56:05Z</cp:lastPrinted>
  <dcterms:created xsi:type="dcterms:W3CDTF">2017-02-23T22:09:07Z</dcterms:created>
  <dcterms:modified xsi:type="dcterms:W3CDTF">2020-03-12T10:05:14Z</dcterms:modified>
</cp:coreProperties>
</file>